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95" windowWidth="8865" windowHeight="3330" tabRatio="935" firstSheet="1" activeTab="1"/>
  </bookViews>
  <sheets>
    <sheet name="StartUp" sheetId="1" state="veryHidden" r:id="rId1"/>
    <sheet name="SL Toan khoi" sheetId="2" r:id="rId2"/>
    <sheet name="SL Toan khoi (2)" sheetId="3" r:id="rId3"/>
    <sheet name="bao cao so" sheetId="4" r:id="rId4"/>
    <sheet name="Tg cao thap" sheetId="5" r:id="rId5"/>
    <sheet name="Cao nhat mon" sheetId="6" r:id="rId6"/>
    <sheet name="Thap nhat mon" sheetId="7" r:id="rId7"/>
    <sheet name="Toankhoi" sheetId="8" r:id="rId8"/>
    <sheet name="11A" sheetId="9" r:id="rId9"/>
    <sheet name="11B" sheetId="10" r:id="rId10"/>
    <sheet name="11C" sheetId="11" r:id="rId11"/>
    <sheet name="11D" sheetId="12" r:id="rId12"/>
    <sheet name="11E" sheetId="13" r:id="rId13"/>
    <sheet name="11G" sheetId="14" r:id="rId14"/>
    <sheet name="11H" sheetId="15" r:id="rId15"/>
    <sheet name="11I" sheetId="16" r:id="rId16"/>
    <sheet name="00000000" sheetId="17" state="veryHidden" r:id="rId17"/>
    <sheet name="XL4Poppy" sheetId="18" state="veryHidden" r:id="rId18"/>
    <sheet name="Sheet1" sheetId="19" r:id="rId19"/>
    <sheet name="TS2015" sheetId="20" r:id="rId20"/>
  </sheets>
  <externalReferences>
    <externalReference r:id="rId23"/>
  </externalReferences>
  <definedNames>
    <definedName name="_Builtin0">'XL4Poppy'!$C$4</definedName>
    <definedName name="_Builtin0">'XL4Poppy'!$C$4</definedName>
    <definedName name="_xlnm._FilterDatabase" localSheetId="7" hidden="1">'Toankhoi'!$A$3:$L$281</definedName>
    <definedName name="_xlnm._FilterDatabase">'TS2015'!$B$1:$M$288</definedName>
    <definedName name="Bust">'XL4Poppy'!$C$31</definedName>
    <definedName name="Continue">'XL4Poppy'!$C$9</definedName>
    <definedName name="Document_array" localSheetId="17">{"Book1","khoi12.xls"}</definedName>
    <definedName name="Documents_array">'XL4Poppy'!$B$1:$B$16</definedName>
    <definedName name="Hello">'XL4Poppy'!$A$15</definedName>
    <definedName name="Key1" localSheetId="2">'11G'!#REF!</definedName>
    <definedName name="Key1" localSheetId="17">'[1]Sheet3'!#REF!</definedName>
    <definedName name="Key1">'11G'!#REF!</definedName>
    <definedName name="Key2" localSheetId="2">'11G'!#REF!</definedName>
    <definedName name="Key2" localSheetId="17">'[1]Sheet3'!#REF!</definedName>
    <definedName name="Key2">'11G'!#REF!</definedName>
    <definedName name="Key3" localSheetId="2">'11G'!#REF!</definedName>
    <definedName name="Key3">'11G'!#REF!</definedName>
    <definedName name="MakeIt">'XL4Poppy'!$A$26</definedName>
    <definedName name="Morning">'XL4Poppy'!$C$39</definedName>
    <definedName name="Poppy">'XL4Poppy'!$C$27</definedName>
    <definedName name="_xlnm.Print_Titles" localSheetId="8">'11A'!$1:$2</definedName>
    <definedName name="_xlnm.Print_Titles" localSheetId="5">'Cao nhat mon'!$15:$16</definedName>
    <definedName name="_xlnm.Print_Titles" localSheetId="6">'Thap nhat mon'!$8:$9</definedName>
  </definedNames>
  <calcPr fullCalcOnLoad="1"/>
</workbook>
</file>

<file path=xl/sharedStrings.xml><?xml version="1.0" encoding="utf-8"?>
<sst xmlns="http://schemas.openxmlformats.org/spreadsheetml/2006/main" count="3245" uniqueCount="1170">
  <si>
    <t>TT</t>
  </si>
  <si>
    <t>Hä vµ tªn</t>
  </si>
  <si>
    <t>V¨n</t>
  </si>
  <si>
    <t>Duy</t>
  </si>
  <si>
    <t>Thu</t>
  </si>
  <si>
    <t>Mai</t>
  </si>
  <si>
    <t>Anh</t>
  </si>
  <si>
    <t>Thanh</t>
  </si>
  <si>
    <t>Minh</t>
  </si>
  <si>
    <t>Nga</t>
  </si>
  <si>
    <t>Huy</t>
  </si>
  <si>
    <t>Trang</t>
  </si>
  <si>
    <t>Dung</t>
  </si>
  <si>
    <t>To¸n</t>
  </si>
  <si>
    <t>Líp</t>
  </si>
  <si>
    <t>XT</t>
  </si>
  <si>
    <t>%</t>
  </si>
  <si>
    <t>XL</t>
  </si>
  <si>
    <t>GV</t>
  </si>
  <si>
    <t>§iÓm 0</t>
  </si>
  <si>
    <t>D­íi 5</t>
  </si>
  <si>
    <t>Tõ 7 ®Õn 8,5</t>
  </si>
  <si>
    <t>Tõ 9 ®Õn 10</t>
  </si>
  <si>
    <t>Tõ 5 ®Õn 6,5</t>
  </si>
  <si>
    <t>Tong TB</t>
  </si>
  <si>
    <t>Tæng céng</t>
  </si>
  <si>
    <t>T</t>
  </si>
  <si>
    <t>Hoa</t>
  </si>
  <si>
    <t>Linh</t>
  </si>
  <si>
    <t>Lan</t>
  </si>
  <si>
    <t>Chinh</t>
  </si>
  <si>
    <t>Giang</t>
  </si>
  <si>
    <t>Nhung</t>
  </si>
  <si>
    <t>Oanh</t>
  </si>
  <si>
    <t>11A</t>
  </si>
  <si>
    <t>11B</t>
  </si>
  <si>
    <t>11C</t>
  </si>
  <si>
    <t>11D</t>
  </si>
  <si>
    <t>11E</t>
  </si>
  <si>
    <t>11G</t>
  </si>
  <si>
    <t>11H</t>
  </si>
  <si>
    <t>11I</t>
  </si>
  <si>
    <t>Ghi chó</t>
  </si>
  <si>
    <t>§iÓm V¨n</t>
  </si>
  <si>
    <t>§iÓm T.Anh</t>
  </si>
  <si>
    <t>Cao nhÊt m«n V¨n khèi 11:</t>
  </si>
  <si>
    <t>Cao nhÊt m«n To¸n khèi 11:</t>
  </si>
  <si>
    <t xml:space="preserve">Cao nhÊt m«n Anh khèi 11: </t>
  </si>
  <si>
    <t>Nam</t>
  </si>
  <si>
    <t>§iÓm</t>
  </si>
  <si>
    <t>Quang</t>
  </si>
  <si>
    <t>Chi</t>
  </si>
  <si>
    <t>Lý</t>
  </si>
  <si>
    <t>Long</t>
  </si>
  <si>
    <t>Ninh</t>
  </si>
  <si>
    <t>Vò</t>
  </si>
  <si>
    <t/>
  </si>
  <si>
    <t>§øc</t>
  </si>
  <si>
    <t>B¸ch</t>
  </si>
  <si>
    <t>V©n</t>
  </si>
  <si>
    <t>TiÕn</t>
  </si>
  <si>
    <t>Dòng</t>
  </si>
  <si>
    <t>Hµ</t>
  </si>
  <si>
    <t>HiÒn</t>
  </si>
  <si>
    <t>HuÖ</t>
  </si>
  <si>
    <t>ViÖt</t>
  </si>
  <si>
    <t>Hïng</t>
  </si>
  <si>
    <t>H­¬ng</t>
  </si>
  <si>
    <t>Ly</t>
  </si>
  <si>
    <t>Ng©n</t>
  </si>
  <si>
    <t>Ngäc</t>
  </si>
  <si>
    <t>Quyªn</t>
  </si>
  <si>
    <t>Quúnh</t>
  </si>
  <si>
    <t>Th¾ng</t>
  </si>
  <si>
    <t>Tó</t>
  </si>
  <si>
    <t>TuÊn</t>
  </si>
  <si>
    <t>Uyªn</t>
  </si>
  <si>
    <t>Hoµng</t>
  </si>
  <si>
    <t>An</t>
  </si>
  <si>
    <t>ChÝ</t>
  </si>
  <si>
    <t>L­¬ng</t>
  </si>
  <si>
    <t>§¹t</t>
  </si>
  <si>
    <t>M¹nh</t>
  </si>
  <si>
    <t>H»ng</t>
  </si>
  <si>
    <t>HuyÒn</t>
  </si>
  <si>
    <t>H­ng</t>
  </si>
  <si>
    <t>T©m</t>
  </si>
  <si>
    <t>§¨ng</t>
  </si>
  <si>
    <t>BÝch</t>
  </si>
  <si>
    <t>§iÖp</t>
  </si>
  <si>
    <t>Hång</t>
  </si>
  <si>
    <t>NghÜa</t>
  </si>
  <si>
    <t>Ph­¬ng</t>
  </si>
  <si>
    <t>Th¶o</t>
  </si>
  <si>
    <t>Th¬m</t>
  </si>
  <si>
    <t>Thïy</t>
  </si>
  <si>
    <t>Tr×nh</t>
  </si>
  <si>
    <t>Thµnh</t>
  </si>
  <si>
    <t>KiÒu</t>
  </si>
  <si>
    <t>Duyªn</t>
  </si>
  <si>
    <t>H¶i</t>
  </si>
  <si>
    <t>HiÖp</t>
  </si>
  <si>
    <t>Hoµi</t>
  </si>
  <si>
    <t>H­êng</t>
  </si>
  <si>
    <t>Kh¸nh</t>
  </si>
  <si>
    <t>§ång</t>
  </si>
  <si>
    <t>NhËt</t>
  </si>
  <si>
    <t>Ph­îng</t>
  </si>
  <si>
    <t>HiÖu</t>
  </si>
  <si>
    <t>ThÞnh</t>
  </si>
  <si>
    <t>Th­¬ng</t>
  </si>
  <si>
    <t>C«ng</t>
  </si>
  <si>
    <t>§«ng</t>
  </si>
  <si>
    <t>Hiªn</t>
  </si>
  <si>
    <t>HiÕu</t>
  </si>
  <si>
    <t>Häc</t>
  </si>
  <si>
    <t>Kh¶i</t>
  </si>
  <si>
    <t>DiÖu</t>
  </si>
  <si>
    <t>TÊn</t>
  </si>
  <si>
    <t>Thiªn</t>
  </si>
  <si>
    <t>Th­</t>
  </si>
  <si>
    <t>Tr­ëng</t>
  </si>
  <si>
    <t>B¾c</t>
  </si>
  <si>
    <t>ChiÕn</t>
  </si>
  <si>
    <t>Nhµi</t>
  </si>
  <si>
    <t>ThuÊn</t>
  </si>
  <si>
    <t>TuyÒn</t>
  </si>
  <si>
    <t>H¶o</t>
  </si>
  <si>
    <t>hiÖu tr­ëng</t>
  </si>
  <si>
    <t>Sinh</t>
  </si>
  <si>
    <t>¸nh</t>
  </si>
  <si>
    <t>A</t>
  </si>
  <si>
    <t>H</t>
  </si>
  <si>
    <t>Vò V¨n</t>
  </si>
  <si>
    <t>D</t>
  </si>
  <si>
    <t>G</t>
  </si>
  <si>
    <t>B</t>
  </si>
  <si>
    <t>C</t>
  </si>
  <si>
    <t>E</t>
  </si>
  <si>
    <t>Họ và tên</t>
  </si>
  <si>
    <t>Văn</t>
  </si>
  <si>
    <t>Toán</t>
  </si>
  <si>
    <t>Lí</t>
  </si>
  <si>
    <t>Hóa</t>
  </si>
  <si>
    <t>TBTN</t>
  </si>
  <si>
    <t>Tổng</t>
  </si>
  <si>
    <t>Lớp 11A</t>
  </si>
  <si>
    <t>Đào Thị Thu Hiền</t>
  </si>
  <si>
    <t>Nguyễn Thanh Tâm</t>
  </si>
  <si>
    <t>Lớp 11B</t>
  </si>
  <si>
    <t>Lớp 11C</t>
  </si>
  <si>
    <t>Nguyễn Thị Duyên</t>
  </si>
  <si>
    <t>Vũ Minh Hiếu</t>
  </si>
  <si>
    <t>Trần Minh Quang</t>
  </si>
  <si>
    <t>Lớp 11D</t>
  </si>
  <si>
    <t>Lớp 11E</t>
  </si>
  <si>
    <t>Nguyễn Thị Linh</t>
  </si>
  <si>
    <t>Lớp 11G</t>
  </si>
  <si>
    <t>Ngô Thị Dịu</t>
  </si>
  <si>
    <t>Nguyễn Thị Lành</t>
  </si>
  <si>
    <t>Lớp 11H</t>
  </si>
  <si>
    <t>I</t>
  </si>
  <si>
    <t>Lương Thị Thảo</t>
  </si>
  <si>
    <t>Ngô Thị Thảo</t>
  </si>
  <si>
    <t>Lớp</t>
  </si>
  <si>
    <t>Tổng số học sinh có điểm thi môn &gt;=5</t>
  </si>
  <si>
    <t>Tổng số học sinh dự thi toàn khối</t>
  </si>
  <si>
    <t xml:space="preserve">Tỷ lệ % toàn khối </t>
  </si>
  <si>
    <t>M«n V¨n     (TBTL)</t>
  </si>
  <si>
    <t>M«n To¸n     (TBTL)</t>
  </si>
  <si>
    <t xml:space="preserve">M«n Anh    (TBTL) </t>
  </si>
  <si>
    <t>Tû lÖ</t>
  </si>
  <si>
    <t>Khèi</t>
  </si>
  <si>
    <t>Tæng ®iÓm thi c¸c m«n cao nhÊt khèi 11:</t>
  </si>
  <si>
    <t>Tæng ®iÓm thi c¸c m«n thÊp nhÊt khèi 11:</t>
  </si>
  <si>
    <t>ThÊp nhÊt m«n V¨n khèi 11:</t>
  </si>
  <si>
    <t>ThÊp nhÊt m«n To¸n khèi 11:</t>
  </si>
  <si>
    <t xml:space="preserve">ThÊp nhÊt m«n Anh khèi 11: </t>
  </si>
  <si>
    <t>SBD</t>
  </si>
  <si>
    <t>Lớp 11I</t>
  </si>
  <si>
    <t>0,25-1</t>
  </si>
  <si>
    <t>TĐS</t>
  </si>
  <si>
    <t>Trùc Ninh, ngµy     th¸ng     n¨m 2017</t>
  </si>
  <si>
    <t>Bài Tổng hợp KHTN</t>
  </si>
  <si>
    <r>
      <t>M«n H</t>
    </r>
    <r>
      <rPr>
        <b/>
        <sz val="12"/>
        <rFont val="timeme"/>
        <family val="0"/>
      </rPr>
      <t>óa</t>
    </r>
    <r>
      <rPr>
        <b/>
        <sz val="12"/>
        <rFont val=".VnTime"/>
        <family val="2"/>
      </rPr>
      <t xml:space="preserve">    (TBTL)</t>
    </r>
  </si>
  <si>
    <t>M«n LÝ (TBTL)</t>
  </si>
  <si>
    <t>§oµn Trung</t>
  </si>
  <si>
    <t>28/12/2000</t>
  </si>
  <si>
    <t>TØnh Nam §Þnh</t>
  </si>
  <si>
    <t>Hµ ThÞ Ngäc</t>
  </si>
  <si>
    <t>28/06/2000</t>
  </si>
  <si>
    <t>Ph¹m ThÞ Ngäc</t>
  </si>
  <si>
    <t>25/05/2000</t>
  </si>
  <si>
    <t>TrÇn §øc</t>
  </si>
  <si>
    <t>15/11/2000</t>
  </si>
  <si>
    <t>Vò Quèc</t>
  </si>
  <si>
    <t>B¶o</t>
  </si>
  <si>
    <t>22/02/2000</t>
  </si>
  <si>
    <t>§ång Ngäc</t>
  </si>
  <si>
    <t>12/12/2000</t>
  </si>
  <si>
    <t>NguyÔn ThÞ Linh</t>
  </si>
  <si>
    <t>12/10/2000</t>
  </si>
  <si>
    <t>Ph¹m V¨n</t>
  </si>
  <si>
    <t>17/02/2000</t>
  </si>
  <si>
    <t>NguyÔn H÷u</t>
  </si>
  <si>
    <t>31/05/2000</t>
  </si>
  <si>
    <t>Hoµng H­¬ng</t>
  </si>
  <si>
    <t>21/08/2000</t>
  </si>
  <si>
    <t>TØnh Ninh B×nh</t>
  </si>
  <si>
    <t>TrÇn Anh</t>
  </si>
  <si>
    <t>25/11/2000</t>
  </si>
  <si>
    <t>§ç ThÞ</t>
  </si>
  <si>
    <t>26/09/2000</t>
  </si>
  <si>
    <t>TrÇn ThÞ Thu</t>
  </si>
  <si>
    <t>04/10/2000</t>
  </si>
  <si>
    <t>Vò TuÊn</t>
  </si>
  <si>
    <t>24/01/2000</t>
  </si>
  <si>
    <t>NguyÔn Phong</t>
  </si>
  <si>
    <t>11/08/2000</t>
  </si>
  <si>
    <t>NguyÔn ThÞ</t>
  </si>
  <si>
    <t>15/01/2000</t>
  </si>
  <si>
    <t>§ç ThÞ Thu</t>
  </si>
  <si>
    <t>25/10/2000</t>
  </si>
  <si>
    <t>NguyÔn §øc</t>
  </si>
  <si>
    <t>27/12/2000</t>
  </si>
  <si>
    <t>Vò Phi</t>
  </si>
  <si>
    <t>09/04/2000</t>
  </si>
  <si>
    <t>TØnh Qu¶ng Ninh</t>
  </si>
  <si>
    <t>NguyÔn Quang</t>
  </si>
  <si>
    <t>NguyÔn ThÞ Thu</t>
  </si>
  <si>
    <t>26/10/2000</t>
  </si>
  <si>
    <t>TrÇn ThÞ</t>
  </si>
  <si>
    <t>14/06/2000</t>
  </si>
  <si>
    <t>Tèng Thanh</t>
  </si>
  <si>
    <t>L©m</t>
  </si>
  <si>
    <t>27/02/2000</t>
  </si>
  <si>
    <t>Hoµng ThÞ</t>
  </si>
  <si>
    <t>LiÔu</t>
  </si>
  <si>
    <t>11/05/2000</t>
  </si>
  <si>
    <t>§ç ThÞ Kh¸nh</t>
  </si>
  <si>
    <t>29/02/2000</t>
  </si>
  <si>
    <t>Vò Thµnh</t>
  </si>
  <si>
    <t>14/05/2000</t>
  </si>
  <si>
    <t>§oµn Xu©n</t>
  </si>
  <si>
    <t>Léc</t>
  </si>
  <si>
    <t>04/09/2000</t>
  </si>
  <si>
    <t>NguyÔn ThÞ B¶o</t>
  </si>
  <si>
    <t>02/06/2000</t>
  </si>
  <si>
    <t>§oµn ThÞ</t>
  </si>
  <si>
    <t>01/06/2000</t>
  </si>
  <si>
    <t>Ph¹m ThÞ H­¬ng</t>
  </si>
  <si>
    <t>NguyÔn Minh</t>
  </si>
  <si>
    <t>16/01/2000</t>
  </si>
  <si>
    <t>Vò ThÞ</t>
  </si>
  <si>
    <t>30/06/2000</t>
  </si>
  <si>
    <t>Phóc</t>
  </si>
  <si>
    <t>04/02/2000</t>
  </si>
  <si>
    <t>Cao Xu©n</t>
  </si>
  <si>
    <t>08/04/2000</t>
  </si>
  <si>
    <t>22/01/2000</t>
  </si>
  <si>
    <t>NguyÔn ThÞ H­¬ng</t>
  </si>
  <si>
    <t>29/10/2000</t>
  </si>
  <si>
    <t>Hoµng Trung</t>
  </si>
  <si>
    <t>15/02/2000</t>
  </si>
  <si>
    <t>TrÇn Vò Ph­¬ng</t>
  </si>
  <si>
    <t>10/09/2000</t>
  </si>
  <si>
    <t>§ç ThÞ Hoµi</t>
  </si>
  <si>
    <t>02/10/2000</t>
  </si>
  <si>
    <t>NguyÔn V¨n</t>
  </si>
  <si>
    <t>14/10/2000</t>
  </si>
  <si>
    <t>Cao ThÞ Quúnh</t>
  </si>
  <si>
    <t>TrÇn ThÞ HuyÒn</t>
  </si>
  <si>
    <t>24/10/2000</t>
  </si>
  <si>
    <t>Hoµng V¨n</t>
  </si>
  <si>
    <t>12/11/2000</t>
  </si>
  <si>
    <t>Ph¹m TuÊn</t>
  </si>
  <si>
    <t>17/05/2000</t>
  </si>
  <si>
    <t>YÕn</t>
  </si>
  <si>
    <t>29/09/2000</t>
  </si>
  <si>
    <t>NguyÔn ThÞ Hång</t>
  </si>
  <si>
    <t>12/07/2000</t>
  </si>
  <si>
    <t>22/10/2000</t>
  </si>
  <si>
    <t>Vò NguyÖt</t>
  </si>
  <si>
    <t>10/05/2000</t>
  </si>
  <si>
    <t>§µo §×nh</t>
  </si>
  <si>
    <t>25/12/2000</t>
  </si>
  <si>
    <t>§µo V¨n</t>
  </si>
  <si>
    <t>10/02/2000</t>
  </si>
  <si>
    <t>Tr­¬ng V¨n</t>
  </si>
  <si>
    <t>17/06/2000</t>
  </si>
  <si>
    <t>TrÇn ThÞ H¶i</t>
  </si>
  <si>
    <t>30/08/2000</t>
  </si>
  <si>
    <t>TrÇn TiÕn</t>
  </si>
  <si>
    <t>07/07/2000</t>
  </si>
  <si>
    <t>Ng« Minh</t>
  </si>
  <si>
    <t>22/09/1999</t>
  </si>
  <si>
    <t>26/01/2000</t>
  </si>
  <si>
    <t>TrÇn ThÞ Thóy</t>
  </si>
  <si>
    <t>26/08/2000</t>
  </si>
  <si>
    <t>Vò ThÞ Thu</t>
  </si>
  <si>
    <t>26/11/2000</t>
  </si>
  <si>
    <t>TrÇn V¨n</t>
  </si>
  <si>
    <t>21/09/2000</t>
  </si>
  <si>
    <t>Bïi Huy</t>
  </si>
  <si>
    <t>14/09/2000</t>
  </si>
  <si>
    <t>TrÇn Minh</t>
  </si>
  <si>
    <t>§µo ThÞ Thu</t>
  </si>
  <si>
    <t>12/08/2000</t>
  </si>
  <si>
    <t>§ç ThÞ Thanh</t>
  </si>
  <si>
    <t>24/08/2000</t>
  </si>
  <si>
    <t>D­¬ng ThÞ</t>
  </si>
  <si>
    <t>03/07/2000</t>
  </si>
  <si>
    <t>Vò M¹nh</t>
  </si>
  <si>
    <t>14/07/2000</t>
  </si>
  <si>
    <t>TrÇn Quang</t>
  </si>
  <si>
    <t>NguyÔn Kh¸nh</t>
  </si>
  <si>
    <t>20/04/2000</t>
  </si>
  <si>
    <t>Ng« V¨n</t>
  </si>
  <si>
    <t>Khang</t>
  </si>
  <si>
    <t>28/11/2000</t>
  </si>
  <si>
    <t>NguyÔn Ngäc</t>
  </si>
  <si>
    <t>02/09/2000</t>
  </si>
  <si>
    <t>Hµ Träng</t>
  </si>
  <si>
    <t>LuËt</t>
  </si>
  <si>
    <t>01/05/2000</t>
  </si>
  <si>
    <t>TrÇn Hoµi</t>
  </si>
  <si>
    <t>Tr­¬ng Ngäc</t>
  </si>
  <si>
    <t>Bïi §×nh</t>
  </si>
  <si>
    <t>Nguyªn</t>
  </si>
  <si>
    <t>13/03/2000</t>
  </si>
  <si>
    <t>NguyÔn ThÞ Nh­</t>
  </si>
  <si>
    <t>11/10/2000</t>
  </si>
  <si>
    <t>NguyÔn Thanh</t>
  </si>
  <si>
    <t>25/08/2000</t>
  </si>
  <si>
    <t>§ç V¨n</t>
  </si>
  <si>
    <t>17/03/2000</t>
  </si>
  <si>
    <t>NguyÔn Träng</t>
  </si>
  <si>
    <t>Th«ng</t>
  </si>
  <si>
    <t>27/09/2000</t>
  </si>
  <si>
    <t>16/04/2000</t>
  </si>
  <si>
    <t>§oµn Anh</t>
  </si>
  <si>
    <t>10/08/2000</t>
  </si>
  <si>
    <t>Vò ThÞ Quúnh</t>
  </si>
  <si>
    <t>20/03/2000</t>
  </si>
  <si>
    <t>§Æng ThÞ</t>
  </si>
  <si>
    <t>02/04/2000</t>
  </si>
  <si>
    <t>Vò Thu</t>
  </si>
  <si>
    <t>15/08/2000</t>
  </si>
  <si>
    <t>§oµn Thanh</t>
  </si>
  <si>
    <t>Tïng</t>
  </si>
  <si>
    <t>08/05/2000</t>
  </si>
  <si>
    <t>Vò ThÞ Hång</t>
  </si>
  <si>
    <t>Vui</t>
  </si>
  <si>
    <t>23/10/2000</t>
  </si>
  <si>
    <t>§ång TuÊn</t>
  </si>
  <si>
    <t>KhiÕu V¨n</t>
  </si>
  <si>
    <t>10/01/2000</t>
  </si>
  <si>
    <t>DiÔm</t>
  </si>
  <si>
    <t>14/03/2000</t>
  </si>
  <si>
    <t>Ph¹m ThÞ</t>
  </si>
  <si>
    <t>29/12/2000</t>
  </si>
  <si>
    <t>Tèng H¶i</t>
  </si>
  <si>
    <t>12/09/2000</t>
  </si>
  <si>
    <t>§iÒm</t>
  </si>
  <si>
    <t>11/09/2000</t>
  </si>
  <si>
    <t>Vò ThÞ Ch©u</t>
  </si>
  <si>
    <t>Vò Quúnh</t>
  </si>
  <si>
    <t>24/07/2000</t>
  </si>
  <si>
    <t>NguyÔn Ph­¬ng</t>
  </si>
  <si>
    <t>28/10/2000</t>
  </si>
  <si>
    <t>L­¬ng Minh</t>
  </si>
  <si>
    <t>§ç Trung</t>
  </si>
  <si>
    <t>HËu</t>
  </si>
  <si>
    <t>17/08/2000</t>
  </si>
  <si>
    <t>Ng« ThÞ</t>
  </si>
  <si>
    <t>HiÕn</t>
  </si>
  <si>
    <t>28/02/2000</t>
  </si>
  <si>
    <t>Hßa</t>
  </si>
  <si>
    <t>02/11/2000</t>
  </si>
  <si>
    <t>Tèng M¹nh</t>
  </si>
  <si>
    <t>Hoµng ThÞ Thu</t>
  </si>
  <si>
    <t>20/10/2000</t>
  </si>
  <si>
    <t>07/04/2000</t>
  </si>
  <si>
    <t>NguyÔn ThÞ Thïy</t>
  </si>
  <si>
    <t>19/12/2000</t>
  </si>
  <si>
    <t>LÜnh</t>
  </si>
  <si>
    <t>Cao H¶i</t>
  </si>
  <si>
    <t>09/01/2000</t>
  </si>
  <si>
    <t>NguyÔn ViÖt</t>
  </si>
  <si>
    <t>23/02/2000</t>
  </si>
  <si>
    <t>28/08/2000</t>
  </si>
  <si>
    <t>Hµ §×nh</t>
  </si>
  <si>
    <t>26/06/2000</t>
  </si>
  <si>
    <t>Bïi Vò Quang</t>
  </si>
  <si>
    <t>07/12/2000</t>
  </si>
  <si>
    <t>06/09/2000</t>
  </si>
  <si>
    <t>Tr­¬ng TÊn</t>
  </si>
  <si>
    <t>Phong</t>
  </si>
  <si>
    <t>§oµn ThÞ Nh­</t>
  </si>
  <si>
    <t>03/06/2000</t>
  </si>
  <si>
    <t>Ng« ThÞ Ph­¬ng</t>
  </si>
  <si>
    <t>Thªm</t>
  </si>
  <si>
    <t>Mai Thanh</t>
  </si>
  <si>
    <t>TrÞnh Gia</t>
  </si>
  <si>
    <t>ThiÖn</t>
  </si>
  <si>
    <t>13/02/2000</t>
  </si>
  <si>
    <t>TØnh Cµ Mau</t>
  </si>
  <si>
    <t>Tho</t>
  </si>
  <si>
    <t>13/11/2000</t>
  </si>
  <si>
    <t>22/04/2000</t>
  </si>
  <si>
    <t>Lª ThÞ Thu</t>
  </si>
  <si>
    <t>28/07/2000</t>
  </si>
  <si>
    <t>24/04/2000</t>
  </si>
  <si>
    <t>TuyÕt</t>
  </si>
  <si>
    <t>Mai Quèc</t>
  </si>
  <si>
    <t>01/12/2000</t>
  </si>
  <si>
    <t>Ph¹m Quèc</t>
  </si>
  <si>
    <t>02/01/2000</t>
  </si>
  <si>
    <t>§ç ThÞ Ngäc</t>
  </si>
  <si>
    <t>06/01/2000</t>
  </si>
  <si>
    <t>TrÇn ThÞ NguyÖt</t>
  </si>
  <si>
    <t>18/08/2000</t>
  </si>
  <si>
    <t>Vò ThÞ Lan</t>
  </si>
  <si>
    <t xml:space="preserve"> TØnh Nam §Þnh</t>
  </si>
  <si>
    <t>Ph¹m TuyÕt</t>
  </si>
  <si>
    <t>Vò ThÞ HuyÒn</t>
  </si>
  <si>
    <t>19/04/2000</t>
  </si>
  <si>
    <t>01/02/2000</t>
  </si>
  <si>
    <t>D­</t>
  </si>
  <si>
    <t>25/01/2000</t>
  </si>
  <si>
    <t>19/10/2000</t>
  </si>
  <si>
    <t>Tr­¬ng Vò</t>
  </si>
  <si>
    <t>22/08/2000</t>
  </si>
  <si>
    <t>NguyÔn Hång</t>
  </si>
  <si>
    <t>H¹nh</t>
  </si>
  <si>
    <t>11/06/2000</t>
  </si>
  <si>
    <t>30/07/2000</t>
  </si>
  <si>
    <t>§µo ThÞ</t>
  </si>
  <si>
    <t>21/12/2000</t>
  </si>
  <si>
    <t>Phan ThÞ</t>
  </si>
  <si>
    <t>05/10/2000</t>
  </si>
  <si>
    <t>03/07/1999</t>
  </si>
  <si>
    <t>Vò Minh</t>
  </si>
  <si>
    <t>04/05/2000</t>
  </si>
  <si>
    <t>18/01/2000</t>
  </si>
  <si>
    <t>HuÕ</t>
  </si>
  <si>
    <t>NguyÔn Thu</t>
  </si>
  <si>
    <t>08/03/2000</t>
  </si>
  <si>
    <t>06/04/2000</t>
  </si>
  <si>
    <t>15/10/2000</t>
  </si>
  <si>
    <t>Vò §×nh</t>
  </si>
  <si>
    <t>Bïi H­¬ng</t>
  </si>
  <si>
    <t>06/11/2000</t>
  </si>
  <si>
    <t>04/03/2000</t>
  </si>
  <si>
    <t>21/01/2000</t>
  </si>
  <si>
    <t>Tèng ThÞ</t>
  </si>
  <si>
    <t>05/06/2000</t>
  </si>
  <si>
    <t>29/11/2000</t>
  </si>
  <si>
    <t>24/05/2000</t>
  </si>
  <si>
    <t>10/12/2000</t>
  </si>
  <si>
    <t>17/11/2000</t>
  </si>
  <si>
    <t>Hoµng H÷u</t>
  </si>
  <si>
    <t>08/06/2000</t>
  </si>
  <si>
    <t>TrÇn Duy</t>
  </si>
  <si>
    <t>Lª Xu©n</t>
  </si>
  <si>
    <t>08/12/2000</t>
  </si>
  <si>
    <t>Vò ThÕ</t>
  </si>
  <si>
    <t>30/12/2000</t>
  </si>
  <si>
    <t>08/08/2000</t>
  </si>
  <si>
    <t>Vò Xu©n</t>
  </si>
  <si>
    <t>ý</t>
  </si>
  <si>
    <t>11/04/2000</t>
  </si>
  <si>
    <t>15/06/2000</t>
  </si>
  <si>
    <t>Tr­¬ng C«ng</t>
  </si>
  <si>
    <t>§¾c</t>
  </si>
  <si>
    <t>TØnh Tuyªn Quang</t>
  </si>
  <si>
    <t>L­¬ng V¨n</t>
  </si>
  <si>
    <t>07/02/2000</t>
  </si>
  <si>
    <t>Vò Ngäc</t>
  </si>
  <si>
    <t>18/03/2000</t>
  </si>
  <si>
    <t>NguyÔn ThÞ Ly</t>
  </si>
  <si>
    <t>18/02/2000</t>
  </si>
  <si>
    <t>Hµ ThÞ Thïy</t>
  </si>
  <si>
    <t>20/08/2000</t>
  </si>
  <si>
    <t>Ng« ThÞ Thu</t>
  </si>
  <si>
    <t>08/09/2000</t>
  </si>
  <si>
    <t>Hoµn</t>
  </si>
  <si>
    <t>§Æng Xu©n</t>
  </si>
  <si>
    <t>02/12/2000</t>
  </si>
  <si>
    <t>11/01/2000</t>
  </si>
  <si>
    <t>§Æng V¨n</t>
  </si>
  <si>
    <t>Cao Duy</t>
  </si>
  <si>
    <t>H­ëng</t>
  </si>
  <si>
    <t>KÕt</t>
  </si>
  <si>
    <t>29/01/2000</t>
  </si>
  <si>
    <t>§µo ThÞ H­¬ng</t>
  </si>
  <si>
    <t>Ng« Ngäc</t>
  </si>
  <si>
    <t>07/09/2000</t>
  </si>
  <si>
    <t>TrÇn ThÞ Kim</t>
  </si>
  <si>
    <t>NghiÖp</t>
  </si>
  <si>
    <t>27/08/2000</t>
  </si>
  <si>
    <t>13/12/2000</t>
  </si>
  <si>
    <t>L­¬ng ThÞ Hång</t>
  </si>
  <si>
    <t>23/09/2000</t>
  </si>
  <si>
    <t>Ninh V¨n</t>
  </si>
  <si>
    <t>Nh­îng</t>
  </si>
  <si>
    <t>QuyÕt</t>
  </si>
  <si>
    <t>25/09/2000</t>
  </si>
  <si>
    <t>§oµn Minh</t>
  </si>
  <si>
    <t>Thñy</t>
  </si>
  <si>
    <t>27/03/2000</t>
  </si>
  <si>
    <t>§µo Ngäc</t>
  </si>
  <si>
    <t>T¹ V¨n</t>
  </si>
  <si>
    <t>NguyÔn ThÞ Tè</t>
  </si>
  <si>
    <t>09/11/2000</t>
  </si>
  <si>
    <t>§µm ThÞ V©n</t>
  </si>
  <si>
    <t>13/01/2000</t>
  </si>
  <si>
    <t>Bïi ViÖt</t>
  </si>
  <si>
    <t>27/11/2000</t>
  </si>
  <si>
    <t>Biªn</t>
  </si>
  <si>
    <t>10/11/2000</t>
  </si>
  <si>
    <t>06/10/2000</t>
  </si>
  <si>
    <t>Bïi V¨n</t>
  </si>
  <si>
    <t>07/11/2000</t>
  </si>
  <si>
    <t>Tr­¬ng Thµnh</t>
  </si>
  <si>
    <t>24/03/2000</t>
  </si>
  <si>
    <t>TrÇn Xu©n</t>
  </si>
  <si>
    <t>09/06/2000</t>
  </si>
  <si>
    <t>03/05/2000</t>
  </si>
  <si>
    <t>19/05/2000</t>
  </si>
  <si>
    <t>02/05/2000</t>
  </si>
  <si>
    <t>28/09/2000</t>
  </si>
  <si>
    <t>Vò ThÞ DÞu</t>
  </si>
  <si>
    <t>NguyÔn ThÞ BÝch</t>
  </si>
  <si>
    <t>08/02/2000</t>
  </si>
  <si>
    <t>01/01/2000</t>
  </si>
  <si>
    <t>Vò §øc</t>
  </si>
  <si>
    <t>19/11/2000</t>
  </si>
  <si>
    <t>26/07/2000</t>
  </si>
  <si>
    <t>§inh V¨n</t>
  </si>
  <si>
    <t>10/10/2000</t>
  </si>
  <si>
    <t>NguyÔn ThÞ Thanh</t>
  </si>
  <si>
    <t>23/06/2000</t>
  </si>
  <si>
    <t>02/08/2000</t>
  </si>
  <si>
    <t>03/10/2000</t>
  </si>
  <si>
    <t>§ç §×nh</t>
  </si>
  <si>
    <t>ThuÇn</t>
  </si>
  <si>
    <t>NguyÔn ThÞ Anh</t>
  </si>
  <si>
    <t>01/08/2000</t>
  </si>
  <si>
    <t>Ng« ThÞ HuyÒn</t>
  </si>
  <si>
    <t>29/06/2000</t>
  </si>
  <si>
    <t>Ng« Long</t>
  </si>
  <si>
    <t>21/07/2000</t>
  </si>
  <si>
    <t>Du</t>
  </si>
  <si>
    <t>Hµ Quang</t>
  </si>
  <si>
    <t>Dù</t>
  </si>
  <si>
    <t>DÞu</t>
  </si>
  <si>
    <t>20/09/2000</t>
  </si>
  <si>
    <t>§oan</t>
  </si>
  <si>
    <t>12/02/2000</t>
  </si>
  <si>
    <t>Ph¹m Huy</t>
  </si>
  <si>
    <t>26/03/2000</t>
  </si>
  <si>
    <t>Bïi Ngäc</t>
  </si>
  <si>
    <t>Huynh</t>
  </si>
  <si>
    <t>15/12/1999</t>
  </si>
  <si>
    <t>NguyÔn TiÕn</t>
  </si>
  <si>
    <t>11/02/2000</t>
  </si>
  <si>
    <t>T¨ng Thµnh</t>
  </si>
  <si>
    <t>15/07/2000</t>
  </si>
  <si>
    <t>14/04/2000</t>
  </si>
  <si>
    <t>18/06/2000</t>
  </si>
  <si>
    <t>Lµnh</t>
  </si>
  <si>
    <t>09/08/2000</t>
  </si>
  <si>
    <t>Lª ThÞ</t>
  </si>
  <si>
    <t>11/03/2000</t>
  </si>
  <si>
    <t>Lu©n</t>
  </si>
  <si>
    <t>§µm ThÞ</t>
  </si>
  <si>
    <t>26/12/2000</t>
  </si>
  <si>
    <t>Ng« TiÕn</t>
  </si>
  <si>
    <t>04/06/2000</t>
  </si>
  <si>
    <t>15/03/2000</t>
  </si>
  <si>
    <t>30/10/2000</t>
  </si>
  <si>
    <t>Ph¹m ThÞ Thu</t>
  </si>
  <si>
    <t>03/02/2000</t>
  </si>
  <si>
    <t>08/10/2000</t>
  </si>
  <si>
    <t>13/04/2000</t>
  </si>
  <si>
    <t>Bïi ThÞ Quúnh</t>
  </si>
  <si>
    <t>16/02/2000</t>
  </si>
  <si>
    <t>Hµ V¨n</t>
  </si>
  <si>
    <t>25/03/2000</t>
  </si>
  <si>
    <t>TrÞnh</t>
  </si>
  <si>
    <t>14/02/2000</t>
  </si>
  <si>
    <t>10/04/2000</t>
  </si>
  <si>
    <t>§oµn V¨n</t>
  </si>
  <si>
    <t>Vü</t>
  </si>
  <si>
    <t>Ph¹m ThÞ V©n</t>
  </si>
  <si>
    <t>TrÇn ThÞ Lan</t>
  </si>
  <si>
    <t>Vò C¶nh</t>
  </si>
  <si>
    <t>Dinh</t>
  </si>
  <si>
    <t>02/03/2000</t>
  </si>
  <si>
    <t>NguyÔn TÊn</t>
  </si>
  <si>
    <t>Bïi M¹nh</t>
  </si>
  <si>
    <t>02/05/1999</t>
  </si>
  <si>
    <t>Ph¹m Minh</t>
  </si>
  <si>
    <t>§oµn S«ng</t>
  </si>
  <si>
    <t>Hµo</t>
  </si>
  <si>
    <t>NguyÔn Huy</t>
  </si>
  <si>
    <t>Héi</t>
  </si>
  <si>
    <t>Ninh ThÞ DiÔm</t>
  </si>
  <si>
    <t>19/07/2000</t>
  </si>
  <si>
    <t>22/03/2000</t>
  </si>
  <si>
    <t>TrÞnh ThÞ</t>
  </si>
  <si>
    <t>17/09/2000</t>
  </si>
  <si>
    <t>§Æng Ph­¬ng</t>
  </si>
  <si>
    <t>Ngoan</t>
  </si>
  <si>
    <t>20/11/2000</t>
  </si>
  <si>
    <t>Ngät</t>
  </si>
  <si>
    <t>03/03/2000</t>
  </si>
  <si>
    <t>Sü</t>
  </si>
  <si>
    <t>§ç TiÕn</t>
  </si>
  <si>
    <t>12/06/2000</t>
  </si>
  <si>
    <t>L­¬ng ThÞ</t>
  </si>
  <si>
    <t>L­¬ng §øc</t>
  </si>
  <si>
    <t>18/12/2000</t>
  </si>
  <si>
    <t>TrÇn B¸</t>
  </si>
  <si>
    <t>05/02/2000</t>
  </si>
  <si>
    <t>Hµ ThÞ HuyÒn</t>
  </si>
  <si>
    <t>09/02/2000</t>
  </si>
  <si>
    <t>Toan</t>
  </si>
  <si>
    <t>D­¬ng Thu</t>
  </si>
  <si>
    <t>T¹ Thanh</t>
  </si>
  <si>
    <t>Tr­íc</t>
  </si>
  <si>
    <t>&lt;5</t>
  </si>
  <si>
    <t>5-&lt;7</t>
  </si>
  <si>
    <t>7-&lt;9</t>
  </si>
  <si>
    <t>9-&lt;10</t>
  </si>
  <si>
    <t xml:space="preserve">Họ và </t>
  </si>
  <si>
    <t>tªn</t>
  </si>
  <si>
    <t>Ngµy sinh</t>
  </si>
  <si>
    <t>N¬I sinh</t>
  </si>
  <si>
    <t>Tæng</t>
  </si>
  <si>
    <t>L­u ban</t>
  </si>
  <si>
    <t xml:space="preserve">NguyÔn V¨n </t>
  </si>
  <si>
    <t>Th­ëng</t>
  </si>
  <si>
    <t>§oµn ThÞ Ngäc</t>
  </si>
  <si>
    <t>1,25-2</t>
  </si>
  <si>
    <t>2,25-3</t>
  </si>
  <si>
    <t>3,25-4</t>
  </si>
  <si>
    <t>4,25-4,75</t>
  </si>
  <si>
    <t>5-6,75</t>
  </si>
  <si>
    <t>7-8,75</t>
  </si>
  <si>
    <t>9-9.75</t>
  </si>
  <si>
    <t>Đoàn Thị Lan Anh</t>
  </si>
  <si>
    <t>Đỗ Phương Anh</t>
  </si>
  <si>
    <t>Mai Lan Anh</t>
  </si>
  <si>
    <t>Nguyễn Ngọc Anh</t>
  </si>
  <si>
    <t>Nguyễn Tấn Anh</t>
  </si>
  <si>
    <t>Nguyễn Thị Vân Anh</t>
  </si>
  <si>
    <t>Nguyễn Thị Lan Anh</t>
  </si>
  <si>
    <t>Phạm Thị Lan Anh</t>
  </si>
  <si>
    <t>Trần Minh Anh</t>
  </si>
  <si>
    <t>Vũ Thị Mai Anh</t>
  </si>
  <si>
    <t>Vũ Việt Anh</t>
  </si>
  <si>
    <t>Vũ Thị Ngọc Anh</t>
  </si>
  <si>
    <t>Đồng Ngọc Ánh</t>
  </si>
  <si>
    <t>Nguyễn Thị Ngọc Ánh</t>
  </si>
  <si>
    <t>Nguyễn Ngọc Ánh</t>
  </si>
  <si>
    <t>Trần Nguyễn Ngọc Ánh</t>
  </si>
  <si>
    <t>Đoàn Ngọc Bách</t>
  </si>
  <si>
    <t>Nguyễn Văn Bản</t>
  </si>
  <si>
    <t>Phạm Gia Bảo</t>
  </si>
  <si>
    <t>Phạm Trọng Bảo</t>
  </si>
  <si>
    <t>Lê Thị Ngọc Bích</t>
  </si>
  <si>
    <t>Hoàng Thái Bình</t>
  </si>
  <si>
    <t>Nguyễn Văn Bình</t>
  </si>
  <si>
    <t>Đoàn Đức Cảnh</t>
  </si>
  <si>
    <t>Tống Thị Huyền Châm</t>
  </si>
  <si>
    <t>Ninh Thị Kim Chi</t>
  </si>
  <si>
    <t>Trần Thị Linh Chi</t>
  </si>
  <si>
    <t>Đỗ Thị Chiều</t>
  </si>
  <si>
    <t>Lê Văn Chính</t>
  </si>
  <si>
    <t>Nguyễn Quốc Chung</t>
  </si>
  <si>
    <t>Trương Thị Cúc</t>
  </si>
  <si>
    <t>Nguyễn Mạnh Cường</t>
  </si>
  <si>
    <t>Vũ Mạnh Cường</t>
  </si>
  <si>
    <t>Vũ Thế Dân</t>
  </si>
  <si>
    <t>Mai Thanh Diễn</t>
  </si>
  <si>
    <t>Mai Văn Diện</t>
  </si>
  <si>
    <t>Tống Thị Diệp</t>
  </si>
  <si>
    <t>Trần Thị Diệu</t>
  </si>
  <si>
    <t>Nguyễn Thị Dịu</t>
  </si>
  <si>
    <t>Phạm Thùy Dung</t>
  </si>
  <si>
    <t>Mai Tiến Dũng</t>
  </si>
  <si>
    <t>Đoàn Minh Duy</t>
  </si>
  <si>
    <t>Ngô Thị Phương Duyên</t>
  </si>
  <si>
    <t>Cao Quý Duyệt</t>
  </si>
  <si>
    <t>Vũ Thế Duyệt</t>
  </si>
  <si>
    <t>Ngô Thị Thúy Dương</t>
  </si>
  <si>
    <t>Nguyễn Việt Dương</t>
  </si>
  <si>
    <t>Nguyễn Thị Bình Dương</t>
  </si>
  <si>
    <t>Tống Văn Dương</t>
  </si>
  <si>
    <t>Vũ Hồng Dương</t>
  </si>
  <si>
    <t>Vũ Hoàng Dương</t>
  </si>
  <si>
    <t>Nguyễn Hữu Đang</t>
  </si>
  <si>
    <t>Phạm Văn Đạo</t>
  </si>
  <si>
    <t>Dương Tiến Đạt</t>
  </si>
  <si>
    <t>Ngô Tiến Đạt</t>
  </si>
  <si>
    <t>Vũ Tiến Đạt</t>
  </si>
  <si>
    <t>Trương Công Đỉnh</t>
  </si>
  <si>
    <t>Nguyễn Công Định</t>
  </si>
  <si>
    <t>Vũ Văn Đoàn</t>
  </si>
  <si>
    <t>Phạm Văn Đức</t>
  </si>
  <si>
    <t>Vũ Văn Đức</t>
  </si>
  <si>
    <t>Đoàn Thị Giang</t>
  </si>
  <si>
    <t>Đoàn Văn Giang</t>
  </si>
  <si>
    <t>Trần Thị Hương Giang</t>
  </si>
  <si>
    <t>Trần Thị Thu Giang</t>
  </si>
  <si>
    <t>Phạm Thị Thu Hà</t>
  </si>
  <si>
    <t>Tạ Thúy Hà</t>
  </si>
  <si>
    <t>Nguyễn Thị Hải</t>
  </si>
  <si>
    <t>Vũ Đình Hải</t>
  </si>
  <si>
    <t>Nguyễn Thị Mỹ Hạnh</t>
  </si>
  <si>
    <t>Nguyễn Thị Hồng Hạnh</t>
  </si>
  <si>
    <t>Nguyễn Thị Hảo</t>
  </si>
  <si>
    <t>Tô Thị Thanh Hằng</t>
  </si>
  <si>
    <t>Phạm Thị Mai Hiên</t>
  </si>
  <si>
    <t>Phạm Thị Hiên</t>
  </si>
  <si>
    <t>Vũ Thị Thu Hiền</t>
  </si>
  <si>
    <t>Vũ Vinh Hiển</t>
  </si>
  <si>
    <t>Nguyễn Văn Hiếu</t>
  </si>
  <si>
    <t>Trần Minh Hiếu</t>
  </si>
  <si>
    <t>Vũ Đức Hiệu</t>
  </si>
  <si>
    <t>Đồng Thị Thúy Hoa</t>
  </si>
  <si>
    <t>Nguyễn Thị Hoài</t>
  </si>
  <si>
    <t>Trần Thị Thu Hoài</t>
  </si>
  <si>
    <t>Phạm Đức Hội</t>
  </si>
  <si>
    <t>Đào Ngô Bích Hồng</t>
  </si>
  <si>
    <t>Đoàn Thị Hồng</t>
  </si>
  <si>
    <t>Nguyễn Thị Hồng</t>
  </si>
  <si>
    <t>Trần Thị Hồng</t>
  </si>
  <si>
    <t>Trần Thị Huế</t>
  </si>
  <si>
    <t>Vũ Thị Linh Huệ</t>
  </si>
  <si>
    <t>Đỗ Văn Huy</t>
  </si>
  <si>
    <t>Ngô Văn Huy</t>
  </si>
  <si>
    <t>Nguyễn Đức Huy</t>
  </si>
  <si>
    <t>Vũ Quang Huy</t>
  </si>
  <si>
    <t>Bùi Thị Huyền</t>
  </si>
  <si>
    <t>Đoàn Thị Thu Huyền</t>
  </si>
  <si>
    <t>Hoàng Thị Huyền</t>
  </si>
  <si>
    <t>Nguyễn Thị Thanh Huyền</t>
  </si>
  <si>
    <t>Trần Diệu Huyền</t>
  </si>
  <si>
    <t>Trần Thị Huyền</t>
  </si>
  <si>
    <t>Đoàn Lê Hưng</t>
  </si>
  <si>
    <t>Nguyễn Thị Hương</t>
  </si>
  <si>
    <t>Đoàn Thị Hường</t>
  </si>
  <si>
    <t>Nguyễn Thị Hường</t>
  </si>
  <si>
    <t>Đoàn Minh Hữu</t>
  </si>
  <si>
    <t>Nguyễn Văn Khánh</t>
  </si>
  <si>
    <t>Nguyễn Minh Khiết</t>
  </si>
  <si>
    <t>Dương Thị Minh Khiếu</t>
  </si>
  <si>
    <t>Phạm Văn Khởi</t>
  </si>
  <si>
    <t>Nguyễn Thị Kiều</t>
  </si>
  <si>
    <t>Nguyễn Thị Ngọc Lan</t>
  </si>
  <si>
    <t>Nguyễn Thị Lan</t>
  </si>
  <si>
    <t>Đào Thị Hồng Liên</t>
  </si>
  <si>
    <t>Trần Thị Khánh Linh</t>
  </si>
  <si>
    <t>Trần Thế Linh</t>
  </si>
  <si>
    <t>Vũ Khánh Linh</t>
  </si>
  <si>
    <t>Vùi Thị Loan</t>
  </si>
  <si>
    <t>Nguyễn Thế Long</t>
  </si>
  <si>
    <t>Nguyễn Thành Long</t>
  </si>
  <si>
    <t>Trần Thanh Long</t>
  </si>
  <si>
    <t>Trần Hữu Long</t>
  </si>
  <si>
    <t>Vũ Minh Lợi</t>
  </si>
  <si>
    <t>Nguyễn Thành Luân</t>
  </si>
  <si>
    <t>Nông Hiền Lương</t>
  </si>
  <si>
    <t>Nguyễn Thị Lưu Ly</t>
  </si>
  <si>
    <t>Kim Phương Mai</t>
  </si>
  <si>
    <t>Trần Thị Mai</t>
  </si>
  <si>
    <t>Trần Thị Quỳnh Mai</t>
  </si>
  <si>
    <t>Vũ Thị Thanh Mai</t>
  </si>
  <si>
    <t>Trần Vũ Xuân Mạnh</t>
  </si>
  <si>
    <t>Dương Văn Minh</t>
  </si>
  <si>
    <t>Nguyễn Hải Minh</t>
  </si>
  <si>
    <t>Hà Thị Trà My</t>
  </si>
  <si>
    <t>Ngô Thị Trà My</t>
  </si>
  <si>
    <t>Lương Thị Mỵ</t>
  </si>
  <si>
    <t>Nguyễn Thị Mỵ</t>
  </si>
  <si>
    <t>Đặng Thành Nam</t>
  </si>
  <si>
    <t>Lý Phương Nam</t>
  </si>
  <si>
    <t>Phạm Ngọc Nam</t>
  </si>
  <si>
    <t>Đỗ Thị Hằng Nga</t>
  </si>
  <si>
    <t>Phan Thị Nga</t>
  </si>
  <si>
    <t>Trần Thị Ngát</t>
  </si>
  <si>
    <t>Ngô Thị Ngân</t>
  </si>
  <si>
    <t>Phạm Hiếu Ngân</t>
  </si>
  <si>
    <t>Trần Thị Ngân</t>
  </si>
  <si>
    <t>Đinh Văn Nghĩa</t>
  </si>
  <si>
    <t>Nguyễn Tuấn Nghĩa</t>
  </si>
  <si>
    <t>Trần Minh Nghĩa</t>
  </si>
  <si>
    <t>Lương Thị Kim Ngọc</t>
  </si>
  <si>
    <t>Nguyễn Văn Ngọc</t>
  </si>
  <si>
    <t>Nguyễn Yến Ngọc</t>
  </si>
  <si>
    <t>Phạm Minh Ngọc</t>
  </si>
  <si>
    <t>Lê Thị Ánh Nguyệt</t>
  </si>
  <si>
    <t>Đồng Thị Thanh Nhàn</t>
  </si>
  <si>
    <t>Vũ Thị Nhạn</t>
  </si>
  <si>
    <t>Nguyễn Hoàng Nhật</t>
  </si>
  <si>
    <t>Nguyễn Thị Trang Nhung</t>
  </si>
  <si>
    <t>Trần Thị Kim Oanh</t>
  </si>
  <si>
    <t>Hoàng Tấn Phát</t>
  </si>
  <si>
    <t>Nguyễn Thị Thu Phương</t>
  </si>
  <si>
    <t>Vũ Thị Phương</t>
  </si>
  <si>
    <t>Đào Minh Quang</t>
  </si>
  <si>
    <t>Vũ Ngọc Quang</t>
  </si>
  <si>
    <t>Vũ Hải Quân</t>
  </si>
  <si>
    <t>Vũ Văn Quyết</t>
  </si>
  <si>
    <t>Ngô Đan Quỳnh</t>
  </si>
  <si>
    <t>Phạm Thị Minh Quỳnh</t>
  </si>
  <si>
    <t>Phạm Thị Quỳnh</t>
  </si>
  <si>
    <t>Phạm Ngọc Sang</t>
  </si>
  <si>
    <t>Đồng Thị Sen</t>
  </si>
  <si>
    <t>Đào Thị Sinh</t>
  </si>
  <si>
    <t>Đặng Trường Sơn</t>
  </si>
  <si>
    <t>Ninh Công Sơn</t>
  </si>
  <si>
    <t>Ninh Tuấn Tài</t>
  </si>
  <si>
    <t>Trần Anh Tài</t>
  </si>
  <si>
    <t>Nguyễn Đức Thái</t>
  </si>
  <si>
    <t>Nguyễn Ngọc Thái</t>
  </si>
  <si>
    <t>Phạm Hồng Thái</t>
  </si>
  <si>
    <t>Nguyễn Thị Thanh</t>
  </si>
  <si>
    <t>Phạm Phương Thanh</t>
  </si>
  <si>
    <t>Vũ Thị Kim Thanh</t>
  </si>
  <si>
    <t>Mai Văn Thành</t>
  </si>
  <si>
    <t>Ngụy Hữu Thành</t>
  </si>
  <si>
    <t>Nguyễn Đức Thành</t>
  </si>
  <si>
    <t>Đỗ Thị Thảo</t>
  </si>
  <si>
    <t>Phạm Thị Thu Thảo</t>
  </si>
  <si>
    <t>Trần Thị Phương Thảo</t>
  </si>
  <si>
    <t>Vũ Thị Hương Thảo</t>
  </si>
  <si>
    <t>Phạm Ngọc Thế</t>
  </si>
  <si>
    <t>Phạm Văn Thiết</t>
  </si>
  <si>
    <t>Đoàn Đức Thọ</t>
  </si>
  <si>
    <t>Đồng Duy Thông</t>
  </si>
  <si>
    <t>Đặng Thị Thơm</t>
  </si>
  <si>
    <t>Đinh Thị Thu</t>
  </si>
  <si>
    <t>Phạm Thị Mai Thu</t>
  </si>
  <si>
    <t>Phạm Thanh Thuỷ</t>
  </si>
  <si>
    <t>Ngô Thị Bích Thùy</t>
  </si>
  <si>
    <t>Nguyễn Thị Thùy</t>
  </si>
  <si>
    <t>Dương Thị Thủy</t>
  </si>
  <si>
    <t>Đoàn Thu Thủy</t>
  </si>
  <si>
    <t>Phạm Thị Thanh Thủy</t>
  </si>
  <si>
    <t>Phạm Thị Thủy</t>
  </si>
  <si>
    <t>Hoàng Thị Thúy</t>
  </si>
  <si>
    <t>Ngô Thị Thúy</t>
  </si>
  <si>
    <t>Vũ Thị Phương Thúy</t>
  </si>
  <si>
    <t>Hoàng Thị Thanh Thư</t>
  </si>
  <si>
    <t>Nguyễn Thị Thư</t>
  </si>
  <si>
    <t>Vũ Ngọc Thức</t>
  </si>
  <si>
    <t>Đàm Thị Phương Thương</t>
  </si>
  <si>
    <t>Hà Khiêm Tiến</t>
  </si>
  <si>
    <t>Mai Văn Tiến</t>
  </si>
  <si>
    <t>Nguyễn Ngọc Tiến</t>
  </si>
  <si>
    <t>Trần Quang Tiến</t>
  </si>
  <si>
    <t>Vũ Bá Tình</t>
  </si>
  <si>
    <t>Bùi Văn Tỉnh</t>
  </si>
  <si>
    <t>Đào Ngọc Tỉnh</t>
  </si>
  <si>
    <t>Vũ Quý Toàn</t>
  </si>
  <si>
    <t>Vũ Tuấn Toàn</t>
  </si>
  <si>
    <t>Vũ Duy Toàn</t>
  </si>
  <si>
    <t>Phạm Văn Tới</t>
  </si>
  <si>
    <t>Phạm Tuấn Tới</t>
  </si>
  <si>
    <t>Dương Bùi Phương Trang</t>
  </si>
  <si>
    <t>Đồng Thị Thùy Trang</t>
  </si>
  <si>
    <t>Lương Thu Trang</t>
  </si>
  <si>
    <t>Ngô Thùy Trang</t>
  </si>
  <si>
    <t>Ngụy Thị Huyền Trang</t>
  </si>
  <si>
    <t>Nguyễn Thị Thu Trang</t>
  </si>
  <si>
    <t>Nguyễn Quốc Trịnh</t>
  </si>
  <si>
    <t>Nguyễn Đức Trung</t>
  </si>
  <si>
    <t>Đồng Văn Trường</t>
  </si>
  <si>
    <t>Ngô Xuân Tú</t>
  </si>
  <si>
    <t>Tô Đình Tuấn</t>
  </si>
  <si>
    <t>Vũ Đức Tuấn</t>
  </si>
  <si>
    <t>Bùi Quang Tùng</t>
  </si>
  <si>
    <t>Vũ Thanh Tùng</t>
  </si>
  <si>
    <t>Nguyễn Thị Tuyết</t>
  </si>
  <si>
    <t>Lê Thị Tố Uyên</t>
  </si>
  <si>
    <t>Ngô Thị Thảo Vân</t>
  </si>
  <si>
    <t>Phạm Thế Việt</t>
  </si>
  <si>
    <t>Trần Đức Xuân</t>
  </si>
  <si>
    <t>Nguyễn Thị Yến</t>
  </si>
  <si>
    <t>480001</t>
  </si>
  <si>
    <t>480002</t>
  </si>
  <si>
    <t>480003</t>
  </si>
  <si>
    <t>480004</t>
  </si>
  <si>
    <t>480005</t>
  </si>
  <si>
    <t>480006</t>
  </si>
  <si>
    <t>480007</t>
  </si>
  <si>
    <t>480008</t>
  </si>
  <si>
    <t>480009</t>
  </si>
  <si>
    <t>480010</t>
  </si>
  <si>
    <t>480011</t>
  </si>
  <si>
    <t>480012</t>
  </si>
  <si>
    <t>480013</t>
  </si>
  <si>
    <t>480014</t>
  </si>
  <si>
    <t>480015</t>
  </si>
  <si>
    <t>480016</t>
  </si>
  <si>
    <t>480017</t>
  </si>
  <si>
    <t>480018</t>
  </si>
  <si>
    <t>480019</t>
  </si>
  <si>
    <t>480020</t>
  </si>
  <si>
    <t>480021</t>
  </si>
  <si>
    <t>480022</t>
  </si>
  <si>
    <t>480023</t>
  </si>
  <si>
    <t>480024</t>
  </si>
  <si>
    <t>480025</t>
  </si>
  <si>
    <t>480026</t>
  </si>
  <si>
    <t>480027</t>
  </si>
  <si>
    <t>480028</t>
  </si>
  <si>
    <t>480029</t>
  </si>
  <si>
    <t>480030</t>
  </si>
  <si>
    <t>480031</t>
  </si>
  <si>
    <t>480032</t>
  </si>
  <si>
    <t>480033</t>
  </si>
  <si>
    <t>480034</t>
  </si>
  <si>
    <t>480035</t>
  </si>
  <si>
    <t>480036</t>
  </si>
  <si>
    <t>480037</t>
  </si>
  <si>
    <t>480038</t>
  </si>
  <si>
    <t>480039</t>
  </si>
  <si>
    <t>480040</t>
  </si>
  <si>
    <t>480041</t>
  </si>
  <si>
    <t>480042</t>
  </si>
  <si>
    <t>480043</t>
  </si>
  <si>
    <t>480044</t>
  </si>
  <si>
    <t>480045</t>
  </si>
  <si>
    <t>480046</t>
  </si>
  <si>
    <t>480047</t>
  </si>
  <si>
    <t>480048</t>
  </si>
  <si>
    <t>480049</t>
  </si>
  <si>
    <t>480050</t>
  </si>
  <si>
    <t>480051</t>
  </si>
  <si>
    <t>480052</t>
  </si>
  <si>
    <t>480053</t>
  </si>
  <si>
    <t>480054</t>
  </si>
  <si>
    <t>480055</t>
  </si>
  <si>
    <t>480056</t>
  </si>
  <si>
    <t>480057</t>
  </si>
  <si>
    <t>480058</t>
  </si>
  <si>
    <t>480059</t>
  </si>
  <si>
    <t>480060</t>
  </si>
  <si>
    <t>480061</t>
  </si>
  <si>
    <t>480062</t>
  </si>
  <si>
    <t>480063</t>
  </si>
  <si>
    <t>480064</t>
  </si>
  <si>
    <t>480065</t>
  </si>
  <si>
    <t>480066</t>
  </si>
  <si>
    <t>480067</t>
  </si>
  <si>
    <t>480068</t>
  </si>
  <si>
    <t>480069</t>
  </si>
  <si>
    <t>480070</t>
  </si>
  <si>
    <t>480071</t>
  </si>
  <si>
    <t>480072</t>
  </si>
  <si>
    <t>480073</t>
  </si>
  <si>
    <t>480074</t>
  </si>
  <si>
    <t>480075</t>
  </si>
  <si>
    <t>480076</t>
  </si>
  <si>
    <t>480077</t>
  </si>
  <si>
    <t>480078</t>
  </si>
  <si>
    <t>480079</t>
  </si>
  <si>
    <t>480080</t>
  </si>
  <si>
    <t>480081</t>
  </si>
  <si>
    <t>480082</t>
  </si>
  <si>
    <t>480083</t>
  </si>
  <si>
    <t>480084</t>
  </si>
  <si>
    <t>480085</t>
  </si>
  <si>
    <t>480086</t>
  </si>
  <si>
    <t>480087</t>
  </si>
  <si>
    <t>480088</t>
  </si>
  <si>
    <t>480089</t>
  </si>
  <si>
    <t>480090</t>
  </si>
  <si>
    <t>480091</t>
  </si>
  <si>
    <t>480092</t>
  </si>
  <si>
    <t>480093</t>
  </si>
  <si>
    <t>480094</t>
  </si>
  <si>
    <t>480095</t>
  </si>
  <si>
    <t>480096</t>
  </si>
  <si>
    <t>480097</t>
  </si>
  <si>
    <t>480098</t>
  </si>
  <si>
    <t>480099</t>
  </si>
  <si>
    <t>480100</t>
  </si>
  <si>
    <t>480101</t>
  </si>
  <si>
    <t>480102</t>
  </si>
  <si>
    <t>480103</t>
  </si>
  <si>
    <t>480104</t>
  </si>
  <si>
    <t>480105</t>
  </si>
  <si>
    <t>480106</t>
  </si>
  <si>
    <t>480107</t>
  </si>
  <si>
    <t>480108</t>
  </si>
  <si>
    <t>480109</t>
  </si>
  <si>
    <t>480110</t>
  </si>
  <si>
    <t>480111</t>
  </si>
  <si>
    <t>480112</t>
  </si>
  <si>
    <t>480113</t>
  </si>
  <si>
    <t>480114</t>
  </si>
  <si>
    <t>480115</t>
  </si>
  <si>
    <t>480116</t>
  </si>
  <si>
    <t>480117</t>
  </si>
  <si>
    <t>480118</t>
  </si>
  <si>
    <t>480119</t>
  </si>
  <si>
    <t>480120</t>
  </si>
  <si>
    <t>480121</t>
  </si>
  <si>
    <t>480122</t>
  </si>
  <si>
    <t>480123</t>
  </si>
  <si>
    <t>480124</t>
  </si>
  <si>
    <t>480125</t>
  </si>
  <si>
    <t>480126</t>
  </si>
  <si>
    <t>480127</t>
  </si>
  <si>
    <t>480128</t>
  </si>
  <si>
    <t>480129</t>
  </si>
  <si>
    <t>480130</t>
  </si>
  <si>
    <t>480131</t>
  </si>
  <si>
    <t>480132</t>
  </si>
  <si>
    <t>480133</t>
  </si>
  <si>
    <t>480134</t>
  </si>
  <si>
    <t>480135</t>
  </si>
  <si>
    <t>480136</t>
  </si>
  <si>
    <t>480137</t>
  </si>
  <si>
    <t>480138</t>
  </si>
  <si>
    <t>480139</t>
  </si>
  <si>
    <t>480140</t>
  </si>
  <si>
    <t>480141</t>
  </si>
  <si>
    <t>480142</t>
  </si>
  <si>
    <t>480143</t>
  </si>
  <si>
    <t>480144</t>
  </si>
  <si>
    <t>480145</t>
  </si>
  <si>
    <t>480146</t>
  </si>
  <si>
    <t>480147</t>
  </si>
  <si>
    <t>480148</t>
  </si>
  <si>
    <t>480149</t>
  </si>
  <si>
    <t>480150</t>
  </si>
  <si>
    <t>480151</t>
  </si>
  <si>
    <t>480152</t>
  </si>
  <si>
    <t>480153</t>
  </si>
  <si>
    <t>480154</t>
  </si>
  <si>
    <t>480155</t>
  </si>
  <si>
    <t>480156</t>
  </si>
  <si>
    <t>480157</t>
  </si>
  <si>
    <t>480158</t>
  </si>
  <si>
    <t>480159</t>
  </si>
  <si>
    <t>480160</t>
  </si>
  <si>
    <t>480161</t>
  </si>
  <si>
    <t>480162</t>
  </si>
  <si>
    <t>480163</t>
  </si>
  <si>
    <t>480164</t>
  </si>
  <si>
    <t>480165</t>
  </si>
  <si>
    <t>480166</t>
  </si>
  <si>
    <t>480167</t>
  </si>
  <si>
    <t>480168</t>
  </si>
  <si>
    <t>480169</t>
  </si>
  <si>
    <t>480170</t>
  </si>
  <si>
    <t>480171</t>
  </si>
  <si>
    <t>480172</t>
  </si>
  <si>
    <t>480173</t>
  </si>
  <si>
    <t>480174</t>
  </si>
  <si>
    <t>480175</t>
  </si>
  <si>
    <t>480176</t>
  </si>
  <si>
    <t>480177</t>
  </si>
  <si>
    <t>480178</t>
  </si>
  <si>
    <t>480179</t>
  </si>
  <si>
    <t>480180</t>
  </si>
  <si>
    <t>480181</t>
  </si>
  <si>
    <t>480182</t>
  </si>
  <si>
    <t>480183</t>
  </si>
  <si>
    <t>480184</t>
  </si>
  <si>
    <t>480185</t>
  </si>
  <si>
    <t>480186</t>
  </si>
  <si>
    <t>480187</t>
  </si>
  <si>
    <t>480188</t>
  </si>
  <si>
    <t>480189</t>
  </si>
  <si>
    <t>480190</t>
  </si>
  <si>
    <t>480191</t>
  </si>
  <si>
    <t>480192</t>
  </si>
  <si>
    <t>480193</t>
  </si>
  <si>
    <t>480194</t>
  </si>
  <si>
    <t>480195</t>
  </si>
  <si>
    <t>480196</t>
  </si>
  <si>
    <t>480197</t>
  </si>
  <si>
    <t>480198</t>
  </si>
  <si>
    <t>480199</t>
  </si>
  <si>
    <t>480200</t>
  </si>
  <si>
    <t>480201</t>
  </si>
  <si>
    <t>480202</t>
  </si>
  <si>
    <t>480203</t>
  </si>
  <si>
    <t>480204</t>
  </si>
  <si>
    <t>480205</t>
  </si>
  <si>
    <t>480206</t>
  </si>
  <si>
    <t>480207</t>
  </si>
  <si>
    <t>480208</t>
  </si>
  <si>
    <t>480209</t>
  </si>
  <si>
    <t>480210</t>
  </si>
  <si>
    <t>480211</t>
  </si>
  <si>
    <t>480212</t>
  </si>
  <si>
    <t>480213</t>
  </si>
  <si>
    <t>480214</t>
  </si>
  <si>
    <t>480215</t>
  </si>
  <si>
    <t>480216</t>
  </si>
  <si>
    <t>480217</t>
  </si>
  <si>
    <t>480218</t>
  </si>
  <si>
    <t>480219</t>
  </si>
  <si>
    <t>480220</t>
  </si>
  <si>
    <t>480221</t>
  </si>
  <si>
    <t>480222</t>
  </si>
  <si>
    <t>480223</t>
  </si>
  <si>
    <t>480224</t>
  </si>
  <si>
    <t>480225</t>
  </si>
  <si>
    <t>480226</t>
  </si>
  <si>
    <t>480227</t>
  </si>
  <si>
    <t>480228</t>
  </si>
  <si>
    <t>480229</t>
  </si>
  <si>
    <t>480230</t>
  </si>
  <si>
    <t>480231</t>
  </si>
  <si>
    <t>480232</t>
  </si>
  <si>
    <t>480233</t>
  </si>
  <si>
    <t>480234</t>
  </si>
  <si>
    <t>480235</t>
  </si>
  <si>
    <t>480236</t>
  </si>
  <si>
    <t>480237</t>
  </si>
  <si>
    <t>480238</t>
  </si>
  <si>
    <t>480239</t>
  </si>
  <si>
    <t>480240</t>
  </si>
  <si>
    <t>480241</t>
  </si>
  <si>
    <t>480242</t>
  </si>
  <si>
    <t>480243</t>
  </si>
  <si>
    <t>480244</t>
  </si>
  <si>
    <t>480245</t>
  </si>
  <si>
    <t>480246</t>
  </si>
  <si>
    <t>480247</t>
  </si>
  <si>
    <t>480248</t>
  </si>
  <si>
    <t>480249</t>
  </si>
  <si>
    <t>480250</t>
  </si>
  <si>
    <t>480251</t>
  </si>
  <si>
    <t>480252</t>
  </si>
  <si>
    <t>480253</t>
  </si>
  <si>
    <t>480254</t>
  </si>
  <si>
    <t>480255</t>
  </si>
  <si>
    <t>NĂM HỌC 2017-2018</t>
  </si>
  <si>
    <t>Báo cáo chất lượng kiểm tra Giữa Học kì I Lớp 11 năm học 2017-2018</t>
  </si>
  <si>
    <t>DANH SÁCH HỌC SINH TỔNG ĐIỂM CÁC MÔN CAO NHẤT, THẤP NHẤT  KHỐI 11</t>
  </si>
  <si>
    <t>DANH SÁCH HỌC SINH CÓ ĐIỂM THẤP NHẤT MÔN THI  KHỐI 11</t>
  </si>
  <si>
    <t>DANH SÁCH HỌC SINH CÓ ĐIỂM CAO NHẤT MÔN THI  KHỐI 11</t>
  </si>
  <si>
    <t>Sử</t>
  </si>
  <si>
    <t>Phạm Văn Đồng</t>
  </si>
  <si>
    <t>BẢNG TỔNG HỢP ĐIỂM THI HỌC KÌ I KHỐI 11</t>
  </si>
  <si>
    <t>Điểm thi Học kỳ I năm học 2017-2018</t>
  </si>
  <si>
    <t>HS cã tæng &gt;=30</t>
  </si>
  <si>
    <t>M«n Sö   (TBTL)</t>
  </si>
  <si>
    <t>Học sinh có tổng điểm &gt;=30</t>
  </si>
  <si>
    <t>Hoá</t>
  </si>
  <si>
    <t>Cao nhất môn Vật lí khối 11:</t>
  </si>
  <si>
    <t>Cao nhất môn Lịch sử khối 11:</t>
  </si>
  <si>
    <t>Cao nhất môn Hoá khối 11:</t>
  </si>
  <si>
    <t>Thấp nhất môn Vật lí khối 11:</t>
  </si>
  <si>
    <t>Thấp nhất môn Hoá khối 11:</t>
  </si>
  <si>
    <t>Thấp nhất môn Lịch sử khối 11:</t>
  </si>
  <si>
    <t>TỔNG HỢP KẾT QUẢ THI HỌC KỲ I  KHỐI 11 - NĂM HỌC 2017-2018</t>
  </si>
  <si>
    <t>Thi Học kỳ I năm học 2017- 2018</t>
  </si>
  <si>
    <t>Ghi chú: Học sinh có tổng điểm &gt;=30 là tổng điểm các bài thi Văn, Toán, Anh, Lí, Hoá, Sử)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</si>
</sst>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0"/>
    <numFmt numFmtId="174" formatCode="0.00000"/>
    <numFmt numFmtId="175" formatCode="0.0000"/>
    <numFmt numFmtId="176" formatCode="0.000"/>
    <numFmt numFmtId="177" formatCode="0.000000"/>
    <numFmt numFmtId="178" formatCode="0.0000000"/>
    <numFmt numFmtId="179" formatCode="0.00000000"/>
    <numFmt numFmtId="180" formatCode="_(* #.00.;_(* \(#.00.;_(* &quot;-&quot;??_);_(@_ⴆ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\-"/>
  </numFmts>
  <fonts count="73">
    <font>
      <sz val="14"/>
      <name val=".vntime"/>
      <family val="0"/>
    </font>
    <font>
      <sz val="10"/>
      <name val="Arial"/>
      <family val="2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u val="single"/>
      <sz val="12"/>
      <color indexed="12"/>
      <name val=".VnTime"/>
      <family val="2"/>
    </font>
    <font>
      <sz val="14"/>
      <color indexed="10"/>
      <name val=".VnTime"/>
      <family val="2"/>
    </font>
    <font>
      <sz val="14"/>
      <name val=".VnTime"/>
      <family val="2"/>
    </font>
    <font>
      <sz val="12"/>
      <name val=".VnTime"/>
      <family val="2"/>
    </font>
    <font>
      <sz val="8"/>
      <name val=".VnTim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.VnTime"/>
      <family val="2"/>
    </font>
    <font>
      <sz val="12"/>
      <color indexed="10"/>
      <name val=".VnTime"/>
      <family val="2"/>
    </font>
    <font>
      <b/>
      <sz val="14"/>
      <name val="Times New Roman"/>
      <family val="1"/>
    </font>
    <font>
      <sz val="14"/>
      <color indexed="12"/>
      <name val=".VnTime"/>
      <family val="2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name val=".VnTimeH"/>
      <family val="2"/>
    </font>
    <font>
      <b/>
      <sz val="12"/>
      <color indexed="9"/>
      <name val=".VnTime"/>
      <family val="2"/>
    </font>
    <font>
      <i/>
      <sz val="12"/>
      <name val=".VnTime"/>
      <family val="2"/>
    </font>
    <font>
      <b/>
      <sz val="12"/>
      <name val="Times"/>
      <family val="1"/>
    </font>
    <font>
      <b/>
      <sz val="12"/>
      <name val="timeme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.VnTim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.VnTime"/>
      <family val="2"/>
    </font>
    <font>
      <sz val="12"/>
      <color theme="0"/>
      <name val=".VnTime"/>
      <family val="2"/>
    </font>
    <font>
      <b/>
      <sz val="12"/>
      <color theme="0"/>
      <name val=".VnTim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8" applyNumberFormat="0" applyFill="0" applyAlignment="0" applyProtection="0"/>
    <xf numFmtId="0" fontId="62" fillId="30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31" borderId="9" applyNumberFormat="0" applyFont="0" applyAlignment="0" applyProtection="0"/>
    <xf numFmtId="0" fontId="63" fillId="26" borderId="10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6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15">
      <alignment/>
      <protection/>
    </xf>
    <xf numFmtId="0" fontId="1" fillId="4" borderId="0" xfId="15" applyFill="1">
      <alignment/>
      <protection/>
    </xf>
    <xf numFmtId="0" fontId="7" fillId="0" borderId="0" xfId="0" applyFont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7" fillId="32" borderId="12" xfId="0" applyFont="1" applyFill="1" applyBorder="1" applyAlignment="1" applyProtection="1">
      <alignment horizontal="center"/>
      <protection hidden="1"/>
    </xf>
    <xf numFmtId="0" fontId="7" fillId="4" borderId="12" xfId="0" applyFont="1" applyFill="1" applyBorder="1" applyAlignment="1" applyProtection="1">
      <alignment horizontal="center"/>
      <protection hidden="1"/>
    </xf>
    <xf numFmtId="0" fontId="11" fillId="0" borderId="12" xfId="0" applyFont="1" applyFill="1" applyBorder="1" applyAlignment="1" applyProtection="1">
      <alignment horizontal="center"/>
      <protection hidden="1"/>
    </xf>
    <xf numFmtId="0" fontId="11" fillId="0" borderId="12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3" fillId="0" borderId="0" xfId="0" applyFont="1" applyFill="1" applyBorder="1" applyAlignment="1">
      <alignment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2" fontId="15" fillId="0" borderId="0" xfId="0" applyNumberFormat="1" applyFont="1" applyBorder="1" applyAlignment="1">
      <alignment horizontal="center"/>
    </xf>
    <xf numFmtId="2" fontId="15" fillId="0" borderId="0" xfId="0" applyNumberFormat="1" applyFont="1" applyFill="1" applyBorder="1" applyAlignment="1" applyProtection="1">
      <alignment horizontal="center"/>
      <protection hidden="1"/>
    </xf>
    <xf numFmtId="2" fontId="15" fillId="0" borderId="0" xfId="0" applyNumberFormat="1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6" fillId="0" borderId="0" xfId="0" applyFont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17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center"/>
      <protection hidden="1"/>
    </xf>
    <xf numFmtId="0" fontId="19" fillId="0" borderId="0" xfId="0" applyFont="1" applyFill="1" applyAlignment="1" applyProtection="1">
      <alignment/>
      <protection hidden="1"/>
    </xf>
    <xf numFmtId="0" fontId="18" fillId="0" borderId="13" xfId="61" applyFont="1" applyFill="1" applyBorder="1" applyAlignment="1" applyProtection="1">
      <alignment horizontal="center"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2" fontId="19" fillId="0" borderId="12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Alignment="1" applyProtection="1">
      <alignment/>
      <protection hidden="1"/>
    </xf>
    <xf numFmtId="0" fontId="19" fillId="0" borderId="14" xfId="61" applyFont="1" applyFill="1" applyBorder="1" applyProtection="1">
      <alignment/>
      <protection hidden="1"/>
    </xf>
    <xf numFmtId="0" fontId="19" fillId="0" borderId="0" xfId="61" applyFont="1" applyFill="1" applyProtection="1">
      <alignment/>
      <protection hidden="1"/>
    </xf>
    <xf numFmtId="0" fontId="18" fillId="0" borderId="0" xfId="61" applyFont="1" applyFill="1" applyAlignment="1" applyProtection="1">
      <alignment horizontal="center"/>
      <protection hidden="1"/>
    </xf>
    <xf numFmtId="0" fontId="19" fillId="0" borderId="4" xfId="61" applyFont="1" applyFill="1" applyBorder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center"/>
      <protection hidden="1"/>
    </xf>
    <xf numFmtId="172" fontId="7" fillId="0" borderId="15" xfId="43" applyNumberFormat="1" applyFont="1" applyFill="1" applyBorder="1" applyAlignment="1" applyProtection="1">
      <alignment horizontal="right"/>
      <protection hidden="1"/>
    </xf>
    <xf numFmtId="172" fontId="7" fillId="0" borderId="12" xfId="43" applyNumberFormat="1" applyFont="1" applyFill="1" applyBorder="1" applyAlignment="1" applyProtection="1">
      <alignment horizontal="right"/>
      <protection hidden="1"/>
    </xf>
    <xf numFmtId="0" fontId="24" fillId="0" borderId="0" xfId="0" applyFont="1" applyAlignment="1" applyProtection="1">
      <alignment horizontal="center"/>
      <protection hidden="1"/>
    </xf>
    <xf numFmtId="0" fontId="11" fillId="0" borderId="14" xfId="0" applyFont="1" applyFill="1" applyBorder="1" applyAlignment="1" applyProtection="1">
      <alignment horizontal="center"/>
      <protection hidden="1"/>
    </xf>
    <xf numFmtId="173" fontId="11" fillId="0" borderId="16" xfId="0" applyNumberFormat="1" applyFont="1" applyFill="1" applyBorder="1" applyAlignment="1" applyProtection="1">
      <alignment horizontal="right"/>
      <protection hidden="1"/>
    </xf>
    <xf numFmtId="2" fontId="11" fillId="0" borderId="16" xfId="0" applyNumberFormat="1" applyFont="1" applyFill="1" applyBorder="1" applyAlignment="1" applyProtection="1">
      <alignment horizontal="center"/>
      <protection hidden="1"/>
    </xf>
    <xf numFmtId="2" fontId="23" fillId="0" borderId="17" xfId="0" applyNumberFormat="1" applyFont="1" applyFill="1" applyBorder="1" applyAlignment="1" applyProtection="1">
      <alignment horizontal="center"/>
      <protection hidden="1"/>
    </xf>
    <xf numFmtId="173" fontId="7" fillId="0" borderId="0" xfId="0" applyNumberFormat="1" applyFont="1" applyAlignment="1" applyProtection="1">
      <alignment horizontal="center"/>
      <protection hidden="1"/>
    </xf>
    <xf numFmtId="173" fontId="7" fillId="0" borderId="15" xfId="43" applyNumberFormat="1" applyFont="1" applyFill="1" applyBorder="1" applyAlignment="1" applyProtection="1">
      <alignment horizontal="center"/>
      <protection hidden="1"/>
    </xf>
    <xf numFmtId="173" fontId="7" fillId="0" borderId="12" xfId="43" applyNumberFormat="1" applyFont="1" applyFill="1" applyBorder="1" applyAlignment="1" applyProtection="1">
      <alignment horizontal="center"/>
      <protection hidden="1"/>
    </xf>
    <xf numFmtId="173" fontId="7" fillId="0" borderId="16" xfId="43" applyNumberFormat="1" applyFont="1" applyFill="1" applyBorder="1" applyAlignment="1" applyProtection="1">
      <alignment horizontal="center"/>
      <protection hidden="1"/>
    </xf>
    <xf numFmtId="173" fontId="24" fillId="0" borderId="0" xfId="0" applyNumberFormat="1" applyFont="1" applyAlignment="1" applyProtection="1">
      <alignment horizontal="center"/>
      <protection hidden="1"/>
    </xf>
    <xf numFmtId="0" fontId="7" fillId="0" borderId="18" xfId="0" applyFont="1" applyFill="1" applyBorder="1" applyAlignment="1" applyProtection="1">
      <alignment horizontal="center"/>
      <protection hidden="1"/>
    </xf>
    <xf numFmtId="0" fontId="7" fillId="0" borderId="19" xfId="0" applyFont="1" applyFill="1" applyBorder="1" applyAlignment="1" applyProtection="1">
      <alignment horizontal="center"/>
      <protection hidden="1"/>
    </xf>
    <xf numFmtId="0" fontId="11" fillId="0" borderId="20" xfId="0" applyFont="1" applyFill="1" applyBorder="1" applyAlignment="1" applyProtection="1" quotePrefix="1">
      <alignment horizontal="center"/>
      <protection hidden="1"/>
    </xf>
    <xf numFmtId="0" fontId="11" fillId="0" borderId="21" xfId="0" applyFont="1" applyFill="1" applyBorder="1" applyAlignment="1" applyProtection="1">
      <alignment horizontal="center"/>
      <protection hidden="1"/>
    </xf>
    <xf numFmtId="0" fontId="11" fillId="0" borderId="20" xfId="0" applyFont="1" applyFill="1" applyBorder="1" applyAlignment="1" applyProtection="1">
      <alignment horizontal="center" vertical="center"/>
      <protection hidden="1"/>
    </xf>
    <xf numFmtId="173" fontId="11" fillId="0" borderId="16" xfId="0" applyNumberFormat="1" applyFont="1" applyFill="1" applyBorder="1" applyAlignment="1" applyProtection="1">
      <alignment horizontal="center" vertical="center"/>
      <protection hidden="1"/>
    </xf>
    <xf numFmtId="0" fontId="11" fillId="0" borderId="16" xfId="0" applyFont="1" applyFill="1" applyBorder="1" applyAlignment="1" applyProtection="1">
      <alignment horizontal="center" vertical="center"/>
      <protection hidden="1"/>
    </xf>
    <xf numFmtId="0" fontId="19" fillId="0" borderId="12" xfId="0" applyFont="1" applyFill="1" applyBorder="1" applyAlignment="1" applyProtection="1">
      <alignment horizontal="center"/>
      <protection hidden="1"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 applyProtection="1">
      <alignment/>
      <protection hidden="1"/>
    </xf>
    <xf numFmtId="0" fontId="19" fillId="0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2" fontId="19" fillId="0" borderId="12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12" xfId="61" applyFont="1" applyBorder="1" applyAlignment="1" applyProtection="1">
      <alignment horizontal="center"/>
      <protection hidden="1"/>
    </xf>
    <xf numFmtId="0" fontId="20" fillId="0" borderId="14" xfId="61" applyFont="1" applyBorder="1" applyAlignment="1" applyProtection="1">
      <alignment horizontal="center"/>
      <protection hidden="1"/>
    </xf>
    <xf numFmtId="0" fontId="20" fillId="0" borderId="22" xfId="61" applyFont="1" applyBorder="1" applyAlignment="1" applyProtection="1">
      <alignment horizontal="center"/>
      <protection hidden="1"/>
    </xf>
    <xf numFmtId="2" fontId="18" fillId="0" borderId="12" xfId="61" applyNumberFormat="1" applyFont="1" applyBorder="1" applyAlignment="1" applyProtection="1">
      <alignment horizontal="center"/>
      <protection hidden="1"/>
    </xf>
    <xf numFmtId="2" fontId="18" fillId="0" borderId="14" xfId="61" applyNumberFormat="1" applyFont="1" applyBorder="1" applyAlignment="1" applyProtection="1">
      <alignment horizontal="center"/>
      <protection hidden="1"/>
    </xf>
    <xf numFmtId="2" fontId="18" fillId="0" borderId="22" xfId="61" applyNumberFormat="1" applyFont="1" applyBorder="1" applyAlignment="1" applyProtection="1">
      <alignment horizontal="center"/>
      <protection hidden="1"/>
    </xf>
    <xf numFmtId="1" fontId="19" fillId="0" borderId="0" xfId="61" applyNumberFormat="1" applyFont="1" applyFill="1" applyAlignment="1" applyProtection="1">
      <alignment horizontal="center"/>
      <protection hidden="1"/>
    </xf>
    <xf numFmtId="0" fontId="18" fillId="0" borderId="0" xfId="61" applyNumberFormat="1" applyFont="1" applyFill="1" applyAlignment="1" applyProtection="1">
      <alignment horizontal="center"/>
      <protection hidden="1"/>
    </xf>
    <xf numFmtId="0" fontId="19" fillId="0" borderId="0" xfId="61" applyFont="1" applyFill="1" applyAlignment="1" applyProtection="1">
      <alignment horizontal="center"/>
      <protection hidden="1"/>
    </xf>
    <xf numFmtId="0" fontId="18" fillId="0" borderId="0" xfId="61" applyFont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18" fillId="0" borderId="0" xfId="6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2" fontId="7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2" fontId="19" fillId="0" borderId="12" xfId="0" applyNumberFormat="1" applyFont="1" applyFill="1" applyBorder="1" applyAlignment="1" applyProtection="1">
      <alignment horizontal="center"/>
      <protection hidden="1"/>
    </xf>
    <xf numFmtId="2" fontId="19" fillId="0" borderId="12" xfId="0" applyNumberFormat="1" applyFont="1" applyBorder="1" applyAlignment="1" applyProtection="1">
      <alignment horizontal="center"/>
      <protection hidden="1"/>
    </xf>
    <xf numFmtId="0" fontId="19" fillId="0" borderId="12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/>
      <protection hidden="1"/>
    </xf>
    <xf numFmtId="2" fontId="18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19" fillId="0" borderId="4" xfId="0" applyFont="1" applyFill="1" applyBorder="1" applyAlignment="1">
      <alignment/>
    </xf>
    <xf numFmtId="0" fontId="19" fillId="0" borderId="4" xfId="0" applyFont="1" applyFill="1" applyBorder="1" applyAlignment="1">
      <alignment horizontal="center"/>
    </xf>
    <xf numFmtId="2" fontId="19" fillId="0" borderId="4" xfId="0" applyNumberFormat="1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9" fillId="0" borderId="23" xfId="0" applyFont="1" applyFill="1" applyBorder="1" applyAlignment="1">
      <alignment/>
    </xf>
    <xf numFmtId="0" fontId="19" fillId="0" borderId="23" xfId="0" applyFont="1" applyFill="1" applyBorder="1" applyAlignment="1">
      <alignment horizontal="center"/>
    </xf>
    <xf numFmtId="2" fontId="19" fillId="0" borderId="23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9" fillId="0" borderId="12" xfId="61" applyFont="1" applyFill="1" applyBorder="1" applyAlignment="1" applyProtection="1">
      <alignment horizontal="center"/>
      <protection hidden="1"/>
    </xf>
    <xf numFmtId="172" fontId="7" fillId="0" borderId="25" xfId="43" applyNumberFormat="1" applyFont="1" applyFill="1" applyBorder="1" applyAlignment="1" applyProtection="1">
      <alignment horizontal="right"/>
      <protection hidden="1"/>
    </xf>
    <xf numFmtId="43" fontId="7" fillId="0" borderId="26" xfId="43" applyNumberFormat="1" applyFont="1" applyFill="1" applyBorder="1" applyAlignment="1" applyProtection="1">
      <alignment horizontal="center"/>
      <protection hidden="1"/>
    </xf>
    <xf numFmtId="43" fontId="7" fillId="0" borderId="27" xfId="43" applyNumberFormat="1" applyFont="1" applyFill="1" applyBorder="1" applyAlignment="1" applyProtection="1">
      <alignment horizontal="center"/>
      <protection hidden="1"/>
    </xf>
    <xf numFmtId="0" fontId="7" fillId="0" borderId="20" xfId="0" applyFont="1" applyFill="1" applyBorder="1" applyAlignment="1" applyProtection="1">
      <alignment horizontal="center"/>
      <protection hidden="1"/>
    </xf>
    <xf numFmtId="172" fontId="7" fillId="0" borderId="16" xfId="43" applyNumberFormat="1" applyFont="1" applyFill="1" applyBorder="1" applyAlignment="1" applyProtection="1">
      <alignment horizontal="right"/>
      <protection hidden="1"/>
    </xf>
    <xf numFmtId="43" fontId="7" fillId="0" borderId="17" xfId="43" applyNumberFormat="1" applyFont="1" applyFill="1" applyBorder="1" applyAlignment="1" applyProtection="1">
      <alignment horizontal="center"/>
      <protection hidden="1"/>
    </xf>
    <xf numFmtId="0" fontId="11" fillId="0" borderId="28" xfId="0" applyFont="1" applyFill="1" applyBorder="1" applyAlignment="1" applyProtection="1" quotePrefix="1">
      <alignment horizontal="center"/>
      <protection hidden="1"/>
    </xf>
    <xf numFmtId="173" fontId="7" fillId="0" borderId="29" xfId="43" applyNumberFormat="1" applyFont="1" applyFill="1" applyBorder="1" applyAlignment="1" applyProtection="1">
      <alignment horizontal="center"/>
      <protection hidden="1"/>
    </xf>
    <xf numFmtId="173" fontId="11" fillId="0" borderId="29" xfId="0" applyNumberFormat="1" applyFont="1" applyFill="1" applyBorder="1" applyAlignment="1" applyProtection="1">
      <alignment horizontal="right"/>
      <protection hidden="1"/>
    </xf>
    <xf numFmtId="2" fontId="11" fillId="0" borderId="29" xfId="0" applyNumberFormat="1" applyFont="1" applyFill="1" applyBorder="1" applyAlignment="1" applyProtection="1">
      <alignment horizontal="center"/>
      <protection hidden="1"/>
    </xf>
    <xf numFmtId="2" fontId="23" fillId="0" borderId="30" xfId="0" applyNumberFormat="1" applyFont="1" applyFill="1" applyBorder="1" applyAlignment="1" applyProtection="1">
      <alignment horizontal="center"/>
      <protection hidden="1"/>
    </xf>
    <xf numFmtId="172" fontId="7" fillId="0" borderId="31" xfId="43" applyNumberFormat="1" applyFont="1" applyFill="1" applyBorder="1" applyAlignment="1" applyProtection="1">
      <alignment horizontal="right"/>
      <protection hidden="1"/>
    </xf>
    <xf numFmtId="172" fontId="7" fillId="0" borderId="32" xfId="43" applyNumberFormat="1" applyFont="1" applyFill="1" applyBorder="1" applyAlignment="1" applyProtection="1">
      <alignment horizontal="right"/>
      <protection hidden="1"/>
    </xf>
    <xf numFmtId="172" fontId="7" fillId="0" borderId="33" xfId="43" applyNumberFormat="1" applyFont="1" applyFill="1" applyBorder="1" applyAlignment="1" applyProtection="1">
      <alignment horizontal="right"/>
      <protection hidden="1"/>
    </xf>
    <xf numFmtId="0" fontId="7" fillId="0" borderId="34" xfId="0" applyFont="1" applyFill="1" applyBorder="1" applyAlignment="1" applyProtection="1">
      <alignment horizontal="center"/>
      <protection hidden="1"/>
    </xf>
    <xf numFmtId="173" fontId="7" fillId="0" borderId="13" xfId="43" applyNumberFormat="1" applyFont="1" applyFill="1" applyBorder="1" applyAlignment="1" applyProtection="1">
      <alignment horizontal="center"/>
      <protection hidden="1"/>
    </xf>
    <xf numFmtId="172" fontId="7" fillId="0" borderId="13" xfId="43" applyNumberFormat="1" applyFont="1" applyFill="1" applyBorder="1" applyAlignment="1" applyProtection="1">
      <alignment horizontal="right"/>
      <protection hidden="1"/>
    </xf>
    <xf numFmtId="43" fontId="7" fillId="0" borderId="35" xfId="43" applyNumberFormat="1" applyFont="1" applyFill="1" applyBorder="1" applyAlignment="1" applyProtection="1">
      <alignment horizontal="center"/>
      <protection hidden="1"/>
    </xf>
    <xf numFmtId="173" fontId="67" fillId="0" borderId="12" xfId="0" applyNumberFormat="1" applyFont="1" applyBorder="1" applyAlignment="1">
      <alignment horizontal="center" vertical="center"/>
    </xf>
    <xf numFmtId="173" fontId="68" fillId="0" borderId="12" xfId="0" applyNumberFormat="1" applyFont="1" applyBorder="1" applyAlignment="1">
      <alignment horizontal="center"/>
    </xf>
    <xf numFmtId="2" fontId="7" fillId="0" borderId="0" xfId="0" applyNumberFormat="1" applyFont="1" applyFill="1" applyAlignment="1" applyProtection="1">
      <alignment horizontal="center"/>
      <protection hidden="1"/>
    </xf>
    <xf numFmtId="2" fontId="19" fillId="0" borderId="12" xfId="0" applyNumberFormat="1" applyFont="1" applyBorder="1" applyAlignment="1">
      <alignment horizontal="center" vertical="center"/>
    </xf>
    <xf numFmtId="173" fontId="19" fillId="0" borderId="12" xfId="0" applyNumberFormat="1" applyFont="1" applyBorder="1" applyAlignment="1">
      <alignment horizontal="center" vertical="center"/>
    </xf>
    <xf numFmtId="0" fontId="16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8" fillId="0" borderId="14" xfId="0" applyFont="1" applyBorder="1" applyAlignment="1">
      <alignment/>
    </xf>
    <xf numFmtId="173" fontId="19" fillId="0" borderId="12" xfId="0" applyNumberFormat="1" applyFont="1" applyFill="1" applyBorder="1" applyAlignment="1">
      <alignment horizontal="center"/>
    </xf>
    <xf numFmtId="173" fontId="69" fillId="0" borderId="1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/>
      <protection hidden="1"/>
    </xf>
    <xf numFmtId="0" fontId="16" fillId="0" borderId="12" xfId="0" applyFont="1" applyBorder="1" applyAlignment="1" applyProtection="1">
      <alignment/>
      <protection hidden="1"/>
    </xf>
    <xf numFmtId="173" fontId="16" fillId="0" borderId="0" xfId="0" applyNumberFormat="1" applyFont="1" applyAlignment="1" applyProtection="1">
      <alignment/>
      <protection hidden="1"/>
    </xf>
    <xf numFmtId="0" fontId="17" fillId="0" borderId="12" xfId="0" applyFont="1" applyBorder="1" applyAlignment="1" applyProtection="1">
      <alignment/>
      <protection hidden="1"/>
    </xf>
    <xf numFmtId="2" fontId="15" fillId="0" borderId="12" xfId="0" applyNumberFormat="1" applyFont="1" applyBorder="1" applyAlignment="1" applyProtection="1">
      <alignment/>
      <protection hidden="1"/>
    </xf>
    <xf numFmtId="2" fontId="15" fillId="0" borderId="0" xfId="0" applyNumberFormat="1" applyFont="1" applyBorder="1" applyAlignment="1" applyProtection="1">
      <alignment/>
      <protection hidden="1"/>
    </xf>
    <xf numFmtId="0" fontId="17" fillId="0" borderId="0" xfId="0" applyFont="1" applyBorder="1" applyAlignment="1">
      <alignment horizontal="left"/>
    </xf>
    <xf numFmtId="0" fontId="15" fillId="0" borderId="0" xfId="0" applyFont="1" applyBorder="1" applyAlignment="1" applyProtection="1">
      <alignment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18" fillId="0" borderId="12" xfId="61" applyFont="1" applyFill="1" applyBorder="1" applyAlignment="1" applyProtection="1">
      <alignment horizontal="center" vertical="center"/>
      <protection hidden="1"/>
    </xf>
    <xf numFmtId="0" fontId="18" fillId="0" borderId="13" xfId="61" applyFont="1" applyFill="1" applyBorder="1" applyAlignment="1" applyProtection="1">
      <alignment horizontal="center" vertical="center"/>
      <protection hidden="1"/>
    </xf>
    <xf numFmtId="0" fontId="19" fillId="0" borderId="12" xfId="0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>
      <alignment vertical="center"/>
    </xf>
    <xf numFmtId="173" fontId="19" fillId="0" borderId="12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 hidden="1"/>
    </xf>
    <xf numFmtId="0" fontId="19" fillId="0" borderId="12" xfId="0" applyFont="1" applyFill="1" applyBorder="1" applyAlignment="1">
      <alignment horizontal="center" vertical="center"/>
    </xf>
    <xf numFmtId="173" fontId="69" fillId="0" borderId="12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0" fontId="11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2" fontId="67" fillId="0" borderId="12" xfId="0" applyNumberFormat="1" applyFont="1" applyBorder="1" applyAlignment="1">
      <alignment horizontal="center" vertical="center"/>
    </xf>
    <xf numFmtId="2" fontId="68" fillId="0" borderId="12" xfId="0" applyNumberFormat="1" applyFont="1" applyBorder="1" applyAlignment="1">
      <alignment horizontal="center" vertical="center"/>
    </xf>
    <xf numFmtId="0" fontId="19" fillId="0" borderId="14" xfId="0" applyFont="1" applyFill="1" applyBorder="1" applyAlignment="1">
      <alignment/>
    </xf>
    <xf numFmtId="2" fontId="7" fillId="0" borderId="12" xfId="0" applyNumberFormat="1" applyFont="1" applyBorder="1" applyAlignment="1">
      <alignment/>
    </xf>
    <xf numFmtId="0" fontId="18" fillId="0" borderId="14" xfId="0" applyFont="1" applyFill="1" applyBorder="1" applyAlignment="1">
      <alignment/>
    </xf>
    <xf numFmtId="0" fontId="7" fillId="0" borderId="0" xfId="60" applyFont="1">
      <alignment/>
      <protection/>
    </xf>
    <xf numFmtId="0" fontId="11" fillId="0" borderId="12" xfId="60" applyFont="1" applyBorder="1" applyAlignment="1">
      <alignment horizontal="center"/>
      <protection/>
    </xf>
    <xf numFmtId="0" fontId="7" fillId="0" borderId="12" xfId="60" applyFont="1" applyBorder="1" applyAlignment="1">
      <alignment horizontal="center"/>
      <protection/>
    </xf>
    <xf numFmtId="0" fontId="7" fillId="0" borderId="12" xfId="60" applyFont="1" applyBorder="1">
      <alignment/>
      <protection/>
    </xf>
    <xf numFmtId="2" fontId="7" fillId="0" borderId="12" xfId="60" applyNumberFormat="1" applyFont="1" applyBorder="1">
      <alignment/>
      <protection/>
    </xf>
    <xf numFmtId="14" fontId="7" fillId="0" borderId="12" xfId="60" applyNumberFormat="1" applyFont="1" applyBorder="1">
      <alignment/>
      <protection/>
    </xf>
    <xf numFmtId="0" fontId="7" fillId="0" borderId="12" xfId="60" applyFont="1" applyBorder="1">
      <alignment/>
      <protection/>
    </xf>
    <xf numFmtId="0" fontId="70" fillId="0" borderId="0" xfId="60" applyFont="1">
      <alignment/>
      <protection/>
    </xf>
    <xf numFmtId="0" fontId="7" fillId="0" borderId="0" xfId="60" applyFont="1" applyBorder="1">
      <alignment/>
      <protection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173" fontId="19" fillId="0" borderId="12" xfId="0" applyNumberFormat="1" applyFont="1" applyBorder="1" applyAlignment="1">
      <alignment horizontal="center"/>
    </xf>
    <xf numFmtId="0" fontId="18" fillId="0" borderId="0" xfId="61" applyFont="1" applyAlignment="1" applyProtection="1">
      <alignment/>
      <protection hidden="1"/>
    </xf>
    <xf numFmtId="0" fontId="27" fillId="0" borderId="0" xfId="61" applyFont="1" applyAlignment="1" applyProtection="1">
      <alignment horizontal="left"/>
      <protection hidden="1"/>
    </xf>
    <xf numFmtId="185" fontId="71" fillId="0" borderId="15" xfId="43" applyNumberFormat="1" applyFont="1" applyFill="1" applyBorder="1" applyAlignment="1" applyProtection="1">
      <alignment horizontal="center"/>
      <protection hidden="1"/>
    </xf>
    <xf numFmtId="172" fontId="71" fillId="0" borderId="15" xfId="43" applyNumberFormat="1" applyFont="1" applyFill="1" applyBorder="1" applyAlignment="1" applyProtection="1">
      <alignment horizontal="right"/>
      <protection hidden="1"/>
    </xf>
    <xf numFmtId="43" fontId="71" fillId="0" borderId="26" xfId="43" applyNumberFormat="1" applyFont="1" applyFill="1" applyBorder="1" applyAlignment="1" applyProtection="1">
      <alignment horizontal="center"/>
      <protection hidden="1"/>
    </xf>
    <xf numFmtId="172" fontId="71" fillId="0" borderId="31" xfId="43" applyNumberFormat="1" applyFont="1" applyFill="1" applyBorder="1" applyAlignment="1" applyProtection="1">
      <alignment horizontal="right"/>
      <protection hidden="1"/>
    </xf>
    <xf numFmtId="173" fontId="71" fillId="0" borderId="12" xfId="43" applyNumberFormat="1" applyFont="1" applyFill="1" applyBorder="1" applyAlignment="1" applyProtection="1">
      <alignment horizontal="center"/>
      <protection hidden="1"/>
    </xf>
    <xf numFmtId="172" fontId="71" fillId="0" borderId="12" xfId="43" applyNumberFormat="1" applyFont="1" applyFill="1" applyBorder="1" applyAlignment="1" applyProtection="1">
      <alignment horizontal="right"/>
      <protection hidden="1"/>
    </xf>
    <xf numFmtId="43" fontId="71" fillId="0" borderId="27" xfId="43" applyNumberFormat="1" applyFont="1" applyFill="1" applyBorder="1" applyAlignment="1" applyProtection="1">
      <alignment horizontal="center"/>
      <protection hidden="1"/>
    </xf>
    <xf numFmtId="172" fontId="71" fillId="0" borderId="32" xfId="43" applyNumberFormat="1" applyFont="1" applyFill="1" applyBorder="1" applyAlignment="1" applyProtection="1">
      <alignment horizontal="right"/>
      <protection hidden="1"/>
    </xf>
    <xf numFmtId="173" fontId="71" fillId="0" borderId="13" xfId="43" applyNumberFormat="1" applyFont="1" applyFill="1" applyBorder="1" applyAlignment="1" applyProtection="1">
      <alignment horizontal="center"/>
      <protection hidden="1"/>
    </xf>
    <xf numFmtId="172" fontId="71" fillId="0" borderId="13" xfId="43" applyNumberFormat="1" applyFont="1" applyFill="1" applyBorder="1" applyAlignment="1" applyProtection="1">
      <alignment horizontal="right"/>
      <protection hidden="1"/>
    </xf>
    <xf numFmtId="43" fontId="71" fillId="0" borderId="35" xfId="43" applyNumberFormat="1" applyFont="1" applyFill="1" applyBorder="1" applyAlignment="1" applyProtection="1">
      <alignment horizontal="center"/>
      <protection hidden="1"/>
    </xf>
    <xf numFmtId="173" fontId="71" fillId="0" borderId="15" xfId="43" applyNumberFormat="1" applyFont="1" applyFill="1" applyBorder="1" applyAlignment="1" applyProtection="1">
      <alignment horizontal="center"/>
      <protection hidden="1"/>
    </xf>
    <xf numFmtId="172" fontId="71" fillId="0" borderId="25" xfId="43" applyNumberFormat="1" applyFont="1" applyFill="1" applyBorder="1" applyAlignment="1" applyProtection="1">
      <alignment horizontal="right"/>
      <protection hidden="1"/>
    </xf>
    <xf numFmtId="173" fontId="71" fillId="0" borderId="16" xfId="43" applyNumberFormat="1" applyFont="1" applyFill="1" applyBorder="1" applyAlignment="1" applyProtection="1">
      <alignment horizontal="center"/>
      <protection hidden="1"/>
    </xf>
    <xf numFmtId="172" fontId="71" fillId="0" borderId="16" xfId="43" applyNumberFormat="1" applyFont="1" applyFill="1" applyBorder="1" applyAlignment="1" applyProtection="1">
      <alignment horizontal="right"/>
      <protection hidden="1"/>
    </xf>
    <xf numFmtId="43" fontId="71" fillId="0" borderId="17" xfId="43" applyNumberFormat="1" applyFont="1" applyFill="1" applyBorder="1" applyAlignment="1" applyProtection="1">
      <alignment horizontal="center"/>
      <protection hidden="1"/>
    </xf>
    <xf numFmtId="172" fontId="71" fillId="0" borderId="33" xfId="43" applyNumberFormat="1" applyFont="1" applyFill="1" applyBorder="1" applyAlignment="1" applyProtection="1">
      <alignment horizontal="right"/>
      <protection hidden="1"/>
    </xf>
    <xf numFmtId="173" fontId="72" fillId="0" borderId="16" xfId="0" applyNumberFormat="1" applyFont="1" applyFill="1" applyBorder="1" applyAlignment="1" applyProtection="1">
      <alignment horizontal="right"/>
      <protection hidden="1"/>
    </xf>
    <xf numFmtId="2" fontId="72" fillId="0" borderId="16" xfId="0" applyNumberFormat="1" applyFont="1" applyFill="1" applyBorder="1" applyAlignment="1" applyProtection="1">
      <alignment horizontal="center"/>
      <protection hidden="1"/>
    </xf>
    <xf numFmtId="2" fontId="72" fillId="0" borderId="17" xfId="0" applyNumberFormat="1" applyFont="1" applyFill="1" applyBorder="1" applyAlignment="1" applyProtection="1">
      <alignment horizontal="center"/>
      <protection hidden="1"/>
    </xf>
    <xf numFmtId="0" fontId="71" fillId="0" borderId="18" xfId="0" applyFont="1" applyFill="1" applyBorder="1" applyAlignment="1" applyProtection="1">
      <alignment horizontal="center"/>
      <protection hidden="1"/>
    </xf>
    <xf numFmtId="0" fontId="71" fillId="0" borderId="19" xfId="0" applyFont="1" applyFill="1" applyBorder="1" applyAlignment="1" applyProtection="1">
      <alignment horizontal="center"/>
      <protection hidden="1"/>
    </xf>
    <xf numFmtId="0" fontId="71" fillId="0" borderId="34" xfId="0" applyFont="1" applyFill="1" applyBorder="1" applyAlignment="1" applyProtection="1">
      <alignment horizontal="center"/>
      <protection hidden="1"/>
    </xf>
    <xf numFmtId="0" fontId="71" fillId="0" borderId="20" xfId="0" applyFont="1" applyFill="1" applyBorder="1" applyAlignment="1" applyProtection="1">
      <alignment horizontal="center"/>
      <protection hidden="1"/>
    </xf>
    <xf numFmtId="0" fontId="72" fillId="0" borderId="20" xfId="0" applyFont="1" applyFill="1" applyBorder="1" applyAlignment="1" applyProtection="1" quotePrefix="1">
      <alignment horizontal="center"/>
      <protection hidden="1"/>
    </xf>
    <xf numFmtId="0" fontId="19" fillId="0" borderId="4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2" xfId="0" applyFont="1" applyBorder="1" applyAlignment="1">
      <alignment/>
    </xf>
    <xf numFmtId="0" fontId="18" fillId="0" borderId="0" xfId="61" applyFont="1" applyAlignment="1" applyProtection="1">
      <alignment horizontal="center"/>
      <protection hidden="1"/>
    </xf>
    <xf numFmtId="0" fontId="11" fillId="0" borderId="36" xfId="0" applyFont="1" applyFill="1" applyBorder="1" applyAlignment="1" applyProtection="1">
      <alignment horizontal="center" vertical="center"/>
      <protection hidden="1"/>
    </xf>
    <xf numFmtId="0" fontId="11" fillId="0" borderId="37" xfId="0" applyFont="1" applyFill="1" applyBorder="1" applyAlignment="1" applyProtection="1">
      <alignment horizontal="center" vertical="center"/>
      <protection hidden="1"/>
    </xf>
    <xf numFmtId="0" fontId="11" fillId="0" borderId="38" xfId="0" applyFont="1" applyFill="1" applyBorder="1" applyAlignment="1" applyProtection="1">
      <alignment horizontal="center" vertical="center"/>
      <protection hidden="1"/>
    </xf>
    <xf numFmtId="0" fontId="11" fillId="0" borderId="39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horizontal="center" vertical="center"/>
      <protection hidden="1"/>
    </xf>
    <xf numFmtId="0" fontId="11" fillId="0" borderId="41" xfId="0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 applyAlignment="1" applyProtection="1">
      <alignment horizontal="center" vertical="center"/>
      <protection hidden="1"/>
    </xf>
    <xf numFmtId="0" fontId="25" fillId="0" borderId="38" xfId="0" applyFont="1" applyFill="1" applyBorder="1" applyAlignment="1" applyProtection="1">
      <alignment horizontal="center" vertical="center"/>
      <protection hidden="1"/>
    </xf>
    <xf numFmtId="0" fontId="25" fillId="0" borderId="39" xfId="0" applyFont="1" applyFill="1" applyBorder="1" applyAlignment="1" applyProtection="1">
      <alignment horizontal="center" vertical="center"/>
      <protection hidden="1"/>
    </xf>
    <xf numFmtId="0" fontId="25" fillId="0" borderId="40" xfId="0" applyFont="1" applyFill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left"/>
      <protection hidden="1"/>
    </xf>
    <xf numFmtId="0" fontId="11" fillId="0" borderId="4" xfId="0" applyFont="1" applyBorder="1" applyAlignment="1" applyProtection="1">
      <alignment horizontal="left"/>
      <protection hidden="1"/>
    </xf>
    <xf numFmtId="0" fontId="11" fillId="0" borderId="22" xfId="0" applyFont="1" applyBorder="1" applyAlignment="1" applyProtection="1">
      <alignment horizontal="left"/>
      <protection hidden="1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42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21" xfId="0" applyFont="1" applyFill="1" applyBorder="1" applyAlignment="1" applyProtection="1">
      <alignment horizontal="center" vertical="center"/>
      <protection hidden="1"/>
    </xf>
    <xf numFmtId="0" fontId="18" fillId="0" borderId="23" xfId="0" applyFont="1" applyFill="1" applyBorder="1" applyAlignment="1" applyProtection="1">
      <alignment horizontal="center" vertical="center"/>
      <protection hidden="1"/>
    </xf>
    <xf numFmtId="0" fontId="18" fillId="0" borderId="12" xfId="61" applyFont="1" applyBorder="1" applyAlignment="1" applyProtection="1">
      <alignment horizontal="center"/>
      <protection hidden="1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khoi 10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am%202015\DSG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zoomScalePageLayoutView="0" colorId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4"/>
  <sheetViews>
    <sheetView zoomScale="85" zoomScaleNormal="85" zoomScalePageLayoutView="0" workbookViewId="0" topLeftCell="A28">
      <selection activeCell="J51" sqref="J51"/>
    </sheetView>
  </sheetViews>
  <sheetFormatPr defaultColWidth="8.66015625" defaultRowHeight="18"/>
  <cols>
    <col min="1" max="1" width="3.08203125" style="44" customWidth="1"/>
    <col min="2" max="2" width="22" style="33" customWidth="1"/>
    <col min="3" max="10" width="6.66015625" style="33" customWidth="1"/>
    <col min="11" max="11" width="4.41015625" style="33" bestFit="1" customWidth="1"/>
    <col min="12" max="12" width="3.91015625" style="33" bestFit="1" customWidth="1"/>
    <col min="13" max="13" width="3.83203125" style="33" bestFit="1" customWidth="1"/>
    <col min="14" max="14" width="9.08203125" style="33" bestFit="1" customWidth="1"/>
    <col min="15" max="16384" width="8.83203125" style="33" customWidth="1"/>
  </cols>
  <sheetData>
    <row r="1" spans="1:10" ht="18.75" customHeight="1">
      <c r="A1" s="269" t="s">
        <v>149</v>
      </c>
      <c r="B1" s="269"/>
      <c r="C1" s="269" t="s">
        <v>1156</v>
      </c>
      <c r="D1" s="269"/>
      <c r="E1" s="269"/>
      <c r="F1" s="269"/>
      <c r="G1" s="269"/>
      <c r="H1" s="269"/>
      <c r="I1" s="269"/>
      <c r="J1" s="269"/>
    </row>
    <row r="2" spans="1:10" s="34" customFormat="1" ht="18.75" customHeight="1">
      <c r="A2" s="46" t="s">
        <v>0</v>
      </c>
      <c r="B2" s="46" t="s">
        <v>139</v>
      </c>
      <c r="C2" s="46" t="s">
        <v>140</v>
      </c>
      <c r="D2" s="46" t="s">
        <v>141</v>
      </c>
      <c r="E2" s="46" t="s">
        <v>6</v>
      </c>
      <c r="F2" s="46" t="s">
        <v>142</v>
      </c>
      <c r="G2" s="46" t="s">
        <v>143</v>
      </c>
      <c r="H2" s="185" t="s">
        <v>1153</v>
      </c>
      <c r="I2" s="46" t="s">
        <v>144</v>
      </c>
      <c r="J2" s="46" t="s">
        <v>145</v>
      </c>
    </row>
    <row r="3" spans="1:10" ht="18.75" customHeight="1">
      <c r="A3" s="107">
        <v>1</v>
      </c>
      <c r="B3" s="211" t="s">
        <v>659</v>
      </c>
      <c r="C3" s="188">
        <v>6</v>
      </c>
      <c r="D3" s="163">
        <v>5.5</v>
      </c>
      <c r="E3" s="164">
        <v>8</v>
      </c>
      <c r="F3" s="84">
        <v>6</v>
      </c>
      <c r="G3" s="213">
        <v>7.5</v>
      </c>
      <c r="H3" s="84">
        <v>5.25</v>
      </c>
      <c r="I3" s="189"/>
      <c r="J3" s="189">
        <f aca="true" t="shared" si="0" ref="J3:J42">C3+D3+E3+F3+G3+H3</f>
        <v>38.25</v>
      </c>
    </row>
    <row r="4" spans="1:10" ht="18.75" customHeight="1">
      <c r="A4" s="107">
        <v>2</v>
      </c>
      <c r="B4" s="211" t="s">
        <v>665</v>
      </c>
      <c r="C4" s="188">
        <v>5</v>
      </c>
      <c r="D4" s="163">
        <v>7</v>
      </c>
      <c r="E4" s="164">
        <v>5.5</v>
      </c>
      <c r="F4" s="84">
        <v>4.5</v>
      </c>
      <c r="G4" s="213">
        <v>7</v>
      </c>
      <c r="H4" s="84">
        <v>2</v>
      </c>
      <c r="I4" s="189"/>
      <c r="J4" s="189">
        <f t="shared" si="0"/>
        <v>31</v>
      </c>
    </row>
    <row r="5" spans="1:10" ht="18.75" customHeight="1">
      <c r="A5" s="107">
        <v>3</v>
      </c>
      <c r="B5" s="211" t="s">
        <v>675</v>
      </c>
      <c r="C5" s="188">
        <v>6</v>
      </c>
      <c r="D5" s="163">
        <v>7</v>
      </c>
      <c r="E5" s="164">
        <v>4.5</v>
      </c>
      <c r="F5" s="84">
        <v>9.5</v>
      </c>
      <c r="G5" s="213">
        <v>9.5</v>
      </c>
      <c r="H5" s="84">
        <v>5.25</v>
      </c>
      <c r="I5" s="189"/>
      <c r="J5" s="189">
        <f t="shared" si="0"/>
        <v>41.75</v>
      </c>
    </row>
    <row r="6" spans="1:10" ht="18.75" customHeight="1">
      <c r="A6" s="107">
        <v>4</v>
      </c>
      <c r="B6" s="211" t="s">
        <v>676</v>
      </c>
      <c r="C6" s="188">
        <v>6</v>
      </c>
      <c r="D6" s="163">
        <v>6.5</v>
      </c>
      <c r="E6" s="164">
        <v>8.6</v>
      </c>
      <c r="F6" s="84">
        <v>7.5</v>
      </c>
      <c r="G6" s="213">
        <v>6</v>
      </c>
      <c r="H6" s="84">
        <v>5.25</v>
      </c>
      <c r="I6" s="189"/>
      <c r="J6" s="189">
        <f t="shared" si="0"/>
        <v>39.85</v>
      </c>
    </row>
    <row r="7" spans="1:10" ht="18.75" customHeight="1">
      <c r="A7" s="107">
        <v>5</v>
      </c>
      <c r="B7" s="211" t="s">
        <v>682</v>
      </c>
      <c r="C7" s="188">
        <v>6</v>
      </c>
      <c r="D7" s="163">
        <v>6</v>
      </c>
      <c r="E7" s="164">
        <v>7.3</v>
      </c>
      <c r="F7" s="84">
        <v>8.5</v>
      </c>
      <c r="G7" s="213">
        <v>8</v>
      </c>
      <c r="H7" s="84">
        <v>6.25</v>
      </c>
      <c r="I7" s="189"/>
      <c r="J7" s="189">
        <f t="shared" si="0"/>
        <v>42.05</v>
      </c>
    </row>
    <row r="8" spans="1:10" ht="18.75" customHeight="1">
      <c r="A8" s="107">
        <v>6</v>
      </c>
      <c r="B8" s="211" t="s">
        <v>684</v>
      </c>
      <c r="C8" s="188">
        <v>5</v>
      </c>
      <c r="D8" s="163">
        <v>6.5</v>
      </c>
      <c r="E8" s="164">
        <v>6</v>
      </c>
      <c r="F8" s="84">
        <v>8.75</v>
      </c>
      <c r="G8" s="213">
        <v>6</v>
      </c>
      <c r="H8" s="84">
        <v>6.5</v>
      </c>
      <c r="I8" s="189"/>
      <c r="J8" s="189">
        <f t="shared" si="0"/>
        <v>38.75</v>
      </c>
    </row>
    <row r="9" spans="1:10" ht="18.75" customHeight="1">
      <c r="A9" s="107">
        <v>7</v>
      </c>
      <c r="B9" s="211" t="s">
        <v>686</v>
      </c>
      <c r="C9" s="188">
        <v>5.5</v>
      </c>
      <c r="D9" s="163">
        <v>6.5</v>
      </c>
      <c r="E9" s="164">
        <v>6</v>
      </c>
      <c r="F9" s="84">
        <v>7.5</v>
      </c>
      <c r="G9" s="213">
        <v>4.5</v>
      </c>
      <c r="H9" s="84">
        <v>5.75</v>
      </c>
      <c r="I9" s="189"/>
      <c r="J9" s="189">
        <f t="shared" si="0"/>
        <v>35.75</v>
      </c>
    </row>
    <row r="10" spans="1:10" ht="18.75" customHeight="1">
      <c r="A10" s="107">
        <v>8</v>
      </c>
      <c r="B10" s="211" t="s">
        <v>688</v>
      </c>
      <c r="C10" s="188">
        <v>7.5</v>
      </c>
      <c r="D10" s="163">
        <v>8</v>
      </c>
      <c r="E10" s="164">
        <v>8</v>
      </c>
      <c r="F10" s="84">
        <v>9</v>
      </c>
      <c r="G10" s="213">
        <v>9</v>
      </c>
      <c r="H10" s="84">
        <v>7.25</v>
      </c>
      <c r="I10" s="189"/>
      <c r="J10" s="189">
        <f t="shared" si="0"/>
        <v>48.75</v>
      </c>
    </row>
    <row r="11" spans="1:10" ht="18.75" customHeight="1">
      <c r="A11" s="107">
        <v>9</v>
      </c>
      <c r="B11" s="211" t="s">
        <v>689</v>
      </c>
      <c r="C11" s="188">
        <v>6.5</v>
      </c>
      <c r="D11" s="163">
        <v>5.5</v>
      </c>
      <c r="E11" s="164">
        <v>7.5</v>
      </c>
      <c r="F11" s="84">
        <v>9</v>
      </c>
      <c r="G11" s="213">
        <v>7</v>
      </c>
      <c r="H11" s="84">
        <v>1.5</v>
      </c>
      <c r="I11" s="189"/>
      <c r="J11" s="189">
        <f t="shared" si="0"/>
        <v>37</v>
      </c>
    </row>
    <row r="12" spans="1:10" s="43" customFormat="1" ht="18.75" customHeight="1">
      <c r="A12" s="107">
        <v>10</v>
      </c>
      <c r="B12" s="211" t="s">
        <v>690</v>
      </c>
      <c r="C12" s="188">
        <v>6</v>
      </c>
      <c r="D12" s="163">
        <v>6.5</v>
      </c>
      <c r="E12" s="164">
        <v>6.5</v>
      </c>
      <c r="F12" s="84">
        <v>7.75</v>
      </c>
      <c r="G12" s="213">
        <v>7</v>
      </c>
      <c r="H12" s="84">
        <v>6.75</v>
      </c>
      <c r="I12" s="189"/>
      <c r="J12" s="189">
        <f t="shared" si="0"/>
        <v>40.5</v>
      </c>
    </row>
    <row r="13" spans="1:10" ht="18.75" customHeight="1">
      <c r="A13" s="107">
        <v>11</v>
      </c>
      <c r="B13" s="211" t="s">
        <v>691</v>
      </c>
      <c r="C13" s="188">
        <v>5.5</v>
      </c>
      <c r="D13" s="163">
        <v>6</v>
      </c>
      <c r="E13" s="164">
        <v>6.4</v>
      </c>
      <c r="F13" s="84">
        <v>9.25</v>
      </c>
      <c r="G13" s="213">
        <v>9</v>
      </c>
      <c r="H13" s="84">
        <v>6.25</v>
      </c>
      <c r="I13" s="189"/>
      <c r="J13" s="189">
        <f t="shared" si="0"/>
        <v>42.4</v>
      </c>
    </row>
    <row r="14" spans="1:10" ht="18.75" customHeight="1">
      <c r="A14" s="107">
        <v>12</v>
      </c>
      <c r="B14" s="211" t="s">
        <v>700</v>
      </c>
      <c r="C14" s="188">
        <v>5.5</v>
      </c>
      <c r="D14" s="163">
        <v>4.25</v>
      </c>
      <c r="E14" s="164">
        <v>6.4</v>
      </c>
      <c r="F14" s="84">
        <v>5.5</v>
      </c>
      <c r="G14" s="213">
        <v>7</v>
      </c>
      <c r="H14" s="84">
        <v>0.75</v>
      </c>
      <c r="I14" s="189"/>
      <c r="J14" s="189">
        <f t="shared" si="0"/>
        <v>29.4</v>
      </c>
    </row>
    <row r="15" spans="1:10" ht="18.75" customHeight="1">
      <c r="A15" s="107">
        <v>13</v>
      </c>
      <c r="B15" s="211" t="s">
        <v>706</v>
      </c>
      <c r="C15" s="188">
        <v>6</v>
      </c>
      <c r="D15" s="163">
        <v>4.75</v>
      </c>
      <c r="E15" s="164">
        <v>7.7</v>
      </c>
      <c r="F15" s="84">
        <v>7</v>
      </c>
      <c r="G15" s="213">
        <v>7</v>
      </c>
      <c r="H15" s="84">
        <v>3.5</v>
      </c>
      <c r="I15" s="189"/>
      <c r="J15" s="189">
        <f t="shared" si="0"/>
        <v>35.95</v>
      </c>
    </row>
    <row r="16" spans="1:10" ht="18.75" customHeight="1">
      <c r="A16" s="107">
        <v>14</v>
      </c>
      <c r="B16" s="211" t="s">
        <v>715</v>
      </c>
      <c r="C16" s="188">
        <v>6</v>
      </c>
      <c r="D16" s="163">
        <v>6.5</v>
      </c>
      <c r="E16" s="164">
        <v>7.4</v>
      </c>
      <c r="F16" s="84">
        <v>5</v>
      </c>
      <c r="G16" s="213">
        <v>6</v>
      </c>
      <c r="H16" s="84">
        <v>6.75</v>
      </c>
      <c r="I16" s="189"/>
      <c r="J16" s="189">
        <f t="shared" si="0"/>
        <v>37.65</v>
      </c>
    </row>
    <row r="17" spans="1:10" ht="18.75" customHeight="1">
      <c r="A17" s="107">
        <v>15</v>
      </c>
      <c r="B17" s="211" t="s">
        <v>716</v>
      </c>
      <c r="C17" s="188">
        <v>6</v>
      </c>
      <c r="D17" s="163">
        <v>6.5</v>
      </c>
      <c r="E17" s="164">
        <v>6.8</v>
      </c>
      <c r="F17" s="84">
        <v>6</v>
      </c>
      <c r="G17" s="213">
        <v>6.5</v>
      </c>
      <c r="H17" s="84">
        <v>6</v>
      </c>
      <c r="I17" s="189"/>
      <c r="J17" s="189">
        <f t="shared" si="0"/>
        <v>37.8</v>
      </c>
    </row>
    <row r="18" spans="1:10" ht="18.75" customHeight="1">
      <c r="A18" s="107">
        <v>16</v>
      </c>
      <c r="B18" s="211" t="s">
        <v>724</v>
      </c>
      <c r="C18" s="188">
        <v>6.5</v>
      </c>
      <c r="D18" s="163">
        <v>6.5</v>
      </c>
      <c r="E18" s="164">
        <v>7</v>
      </c>
      <c r="F18" s="84">
        <v>8.25</v>
      </c>
      <c r="G18" s="213">
        <v>6.5</v>
      </c>
      <c r="H18" s="84">
        <v>5.5</v>
      </c>
      <c r="I18" s="189"/>
      <c r="J18" s="189">
        <f t="shared" si="0"/>
        <v>40.25</v>
      </c>
    </row>
    <row r="19" spans="1:10" ht="18.75" customHeight="1">
      <c r="A19" s="107">
        <v>17</v>
      </c>
      <c r="B19" s="211" t="s">
        <v>728</v>
      </c>
      <c r="C19" s="188">
        <v>5.5</v>
      </c>
      <c r="D19" s="163">
        <v>5.5</v>
      </c>
      <c r="E19" s="164">
        <v>5.7</v>
      </c>
      <c r="F19" s="84">
        <v>1</v>
      </c>
      <c r="G19" s="213">
        <v>3</v>
      </c>
      <c r="H19" s="84">
        <v>1.5</v>
      </c>
      <c r="I19" s="189"/>
      <c r="J19" s="189">
        <f t="shared" si="0"/>
        <v>22.2</v>
      </c>
    </row>
    <row r="20" spans="1:10" ht="18.75" customHeight="1">
      <c r="A20" s="107">
        <v>18</v>
      </c>
      <c r="B20" s="211" t="s">
        <v>729</v>
      </c>
      <c r="C20" s="188">
        <v>3.5</v>
      </c>
      <c r="D20" s="163">
        <v>5.5</v>
      </c>
      <c r="E20" s="164">
        <v>7</v>
      </c>
      <c r="F20" s="84">
        <v>5.75</v>
      </c>
      <c r="G20" s="213">
        <v>4.5</v>
      </c>
      <c r="H20" s="84">
        <v>3.5</v>
      </c>
      <c r="I20" s="189"/>
      <c r="J20" s="189">
        <f t="shared" si="0"/>
        <v>29.75</v>
      </c>
    </row>
    <row r="21" spans="1:10" ht="18.75" customHeight="1">
      <c r="A21" s="107">
        <v>19</v>
      </c>
      <c r="B21" s="211" t="s">
        <v>731</v>
      </c>
      <c r="C21" s="188">
        <v>5</v>
      </c>
      <c r="D21" s="163">
        <v>6</v>
      </c>
      <c r="E21" s="164">
        <v>5.5</v>
      </c>
      <c r="F21" s="84">
        <v>1.75</v>
      </c>
      <c r="G21" s="84">
        <v>5</v>
      </c>
      <c r="H21" s="84">
        <v>5</v>
      </c>
      <c r="I21" s="189"/>
      <c r="J21" s="189">
        <f t="shared" si="0"/>
        <v>28.25</v>
      </c>
    </row>
    <row r="22" spans="1:10" ht="18.75" customHeight="1">
      <c r="A22" s="107">
        <v>20</v>
      </c>
      <c r="B22" s="211" t="s">
        <v>732</v>
      </c>
      <c r="C22" s="188">
        <v>7</v>
      </c>
      <c r="D22" s="163">
        <v>5.75</v>
      </c>
      <c r="E22" s="164">
        <v>7.7</v>
      </c>
      <c r="F22" s="84">
        <v>3.5</v>
      </c>
      <c r="G22" s="213">
        <v>6</v>
      </c>
      <c r="H22" s="84">
        <v>6</v>
      </c>
      <c r="I22" s="189"/>
      <c r="J22" s="189">
        <f t="shared" si="0"/>
        <v>35.95</v>
      </c>
    </row>
    <row r="23" spans="1:10" ht="18.75" customHeight="1">
      <c r="A23" s="107">
        <v>21</v>
      </c>
      <c r="B23" s="211" t="s">
        <v>734</v>
      </c>
      <c r="C23" s="188">
        <v>7</v>
      </c>
      <c r="D23" s="163">
        <v>7</v>
      </c>
      <c r="E23" s="164">
        <v>7.3</v>
      </c>
      <c r="F23" s="84">
        <v>10</v>
      </c>
      <c r="G23" s="213">
        <v>9.5</v>
      </c>
      <c r="H23" s="84">
        <v>6.75</v>
      </c>
      <c r="I23" s="189"/>
      <c r="J23" s="189">
        <f t="shared" si="0"/>
        <v>47.55</v>
      </c>
    </row>
    <row r="24" spans="1:10" ht="18.75" customHeight="1">
      <c r="A24" s="107">
        <v>22</v>
      </c>
      <c r="B24" s="211" t="s">
        <v>735</v>
      </c>
      <c r="C24" s="188">
        <v>4</v>
      </c>
      <c r="D24" s="163">
        <v>5</v>
      </c>
      <c r="E24" s="164">
        <v>6</v>
      </c>
      <c r="F24" s="84">
        <v>5</v>
      </c>
      <c r="G24" s="213">
        <v>4.5</v>
      </c>
      <c r="H24" s="84">
        <v>0.75</v>
      </c>
      <c r="I24" s="189"/>
      <c r="J24" s="189">
        <f t="shared" si="0"/>
        <v>25.25</v>
      </c>
    </row>
    <row r="25" spans="1:10" ht="18.75" customHeight="1">
      <c r="A25" s="107">
        <v>23</v>
      </c>
      <c r="B25" s="211" t="s">
        <v>743</v>
      </c>
      <c r="C25" s="188">
        <v>6</v>
      </c>
      <c r="D25" s="163">
        <v>7</v>
      </c>
      <c r="E25" s="164">
        <v>6.5</v>
      </c>
      <c r="F25" s="84">
        <v>8</v>
      </c>
      <c r="G25" s="213">
        <v>4.5</v>
      </c>
      <c r="H25" s="84">
        <v>3</v>
      </c>
      <c r="I25" s="189"/>
      <c r="J25" s="189">
        <f t="shared" si="0"/>
        <v>35</v>
      </c>
    </row>
    <row r="26" spans="1:10" ht="18.75" customHeight="1">
      <c r="A26" s="107">
        <v>24</v>
      </c>
      <c r="B26" s="211" t="s">
        <v>777</v>
      </c>
      <c r="C26" s="188">
        <v>7.5</v>
      </c>
      <c r="D26" s="163">
        <v>5.75</v>
      </c>
      <c r="E26" s="164">
        <v>8</v>
      </c>
      <c r="F26" s="84">
        <v>7.75</v>
      </c>
      <c r="G26" s="213">
        <v>8.5</v>
      </c>
      <c r="H26" s="84">
        <v>2.75</v>
      </c>
      <c r="I26" s="189"/>
      <c r="J26" s="189">
        <f t="shared" si="0"/>
        <v>40.25</v>
      </c>
    </row>
    <row r="27" spans="1:10" ht="18.75" customHeight="1">
      <c r="A27" s="107">
        <v>25</v>
      </c>
      <c r="B27" s="211" t="s">
        <v>778</v>
      </c>
      <c r="C27" s="188">
        <v>7</v>
      </c>
      <c r="D27" s="163">
        <v>5.75</v>
      </c>
      <c r="E27" s="164">
        <v>6.3</v>
      </c>
      <c r="F27" s="84">
        <v>7</v>
      </c>
      <c r="G27" s="213">
        <v>6</v>
      </c>
      <c r="H27" s="84">
        <v>5.25</v>
      </c>
      <c r="I27" s="189"/>
      <c r="J27" s="189">
        <f t="shared" si="0"/>
        <v>37.3</v>
      </c>
    </row>
    <row r="28" spans="1:10" ht="18.75" customHeight="1">
      <c r="A28" s="107">
        <v>26</v>
      </c>
      <c r="B28" s="211" t="s">
        <v>783</v>
      </c>
      <c r="C28" s="188">
        <v>6.5</v>
      </c>
      <c r="D28" s="163">
        <v>5.5</v>
      </c>
      <c r="E28" s="164">
        <v>6.2</v>
      </c>
      <c r="F28" s="84">
        <v>7</v>
      </c>
      <c r="G28" s="213">
        <v>8.5</v>
      </c>
      <c r="H28" s="84">
        <v>6.75</v>
      </c>
      <c r="I28" s="189"/>
      <c r="J28" s="189">
        <f t="shared" si="0"/>
        <v>40.45</v>
      </c>
    </row>
    <row r="29" spans="1:10" ht="18.75" customHeight="1">
      <c r="A29" s="107">
        <v>27</v>
      </c>
      <c r="B29" s="211" t="s">
        <v>785</v>
      </c>
      <c r="C29" s="188">
        <v>3</v>
      </c>
      <c r="D29" s="163">
        <v>3.25</v>
      </c>
      <c r="E29" s="164">
        <v>3.2</v>
      </c>
      <c r="F29" s="84">
        <v>4.5</v>
      </c>
      <c r="G29" s="213">
        <v>3</v>
      </c>
      <c r="H29" s="84">
        <v>1.75</v>
      </c>
      <c r="I29" s="189"/>
      <c r="J29" s="189">
        <f t="shared" si="0"/>
        <v>18.7</v>
      </c>
    </row>
    <row r="30" spans="1:10" ht="18.75" customHeight="1">
      <c r="A30" s="107">
        <v>28</v>
      </c>
      <c r="B30" s="211" t="s">
        <v>791</v>
      </c>
      <c r="C30" s="188">
        <v>5</v>
      </c>
      <c r="D30" s="163">
        <v>6</v>
      </c>
      <c r="E30" s="164">
        <v>5.8</v>
      </c>
      <c r="F30" s="84">
        <v>5</v>
      </c>
      <c r="G30" s="213">
        <v>9</v>
      </c>
      <c r="H30" s="84">
        <v>5</v>
      </c>
      <c r="I30" s="189"/>
      <c r="J30" s="189">
        <f t="shared" si="0"/>
        <v>35.8</v>
      </c>
    </row>
    <row r="31" spans="1:10" ht="18.75" customHeight="1">
      <c r="A31" s="107">
        <v>29</v>
      </c>
      <c r="B31" s="211" t="s">
        <v>792</v>
      </c>
      <c r="C31" s="188">
        <v>4</v>
      </c>
      <c r="D31" s="163">
        <v>6.25</v>
      </c>
      <c r="E31" s="164">
        <v>4.8</v>
      </c>
      <c r="F31" s="84">
        <v>6.25</v>
      </c>
      <c r="G31" s="213">
        <v>7.5</v>
      </c>
      <c r="H31" s="84">
        <v>4.75</v>
      </c>
      <c r="I31" s="189"/>
      <c r="J31" s="189">
        <f t="shared" si="0"/>
        <v>33.55</v>
      </c>
    </row>
    <row r="32" spans="1:10" ht="18.75" customHeight="1">
      <c r="A32" s="107">
        <v>30</v>
      </c>
      <c r="B32" s="211" t="s">
        <v>796</v>
      </c>
      <c r="C32" s="188">
        <v>5</v>
      </c>
      <c r="D32" s="163">
        <v>5.25</v>
      </c>
      <c r="E32" s="164">
        <v>7.5</v>
      </c>
      <c r="F32" s="84">
        <v>6</v>
      </c>
      <c r="G32" s="213">
        <v>6.5</v>
      </c>
      <c r="H32" s="84">
        <v>6.5</v>
      </c>
      <c r="I32" s="189"/>
      <c r="J32" s="189">
        <f t="shared" si="0"/>
        <v>36.75</v>
      </c>
    </row>
    <row r="33" spans="1:10" ht="18.75" customHeight="1">
      <c r="A33" s="107">
        <v>31</v>
      </c>
      <c r="B33" s="211" t="s">
        <v>799</v>
      </c>
      <c r="C33" s="188">
        <v>5</v>
      </c>
      <c r="D33" s="163">
        <v>5.5</v>
      </c>
      <c r="E33" s="164">
        <v>5.4</v>
      </c>
      <c r="F33" s="84">
        <v>6.5</v>
      </c>
      <c r="G33" s="213">
        <v>5</v>
      </c>
      <c r="H33" s="84">
        <v>2.5</v>
      </c>
      <c r="I33" s="189"/>
      <c r="J33" s="189">
        <f t="shared" si="0"/>
        <v>29.9</v>
      </c>
    </row>
    <row r="34" spans="1:10" ht="18.75" customHeight="1">
      <c r="A34" s="107">
        <v>32</v>
      </c>
      <c r="B34" s="211" t="s">
        <v>803</v>
      </c>
      <c r="C34" s="188">
        <v>5.5</v>
      </c>
      <c r="D34" s="163">
        <v>5.5</v>
      </c>
      <c r="E34" s="164">
        <v>7</v>
      </c>
      <c r="F34" s="84">
        <v>8</v>
      </c>
      <c r="G34" s="213">
        <v>9</v>
      </c>
      <c r="H34" s="84">
        <v>6.75</v>
      </c>
      <c r="I34" s="189"/>
      <c r="J34" s="189">
        <f t="shared" si="0"/>
        <v>41.75</v>
      </c>
    </row>
    <row r="35" spans="1:10" ht="18.75" customHeight="1">
      <c r="A35" s="107">
        <v>33</v>
      </c>
      <c r="B35" s="211" t="s">
        <v>807</v>
      </c>
      <c r="C35" s="188">
        <v>2.5</v>
      </c>
      <c r="D35" s="163">
        <v>5.75</v>
      </c>
      <c r="E35" s="164">
        <v>4.5</v>
      </c>
      <c r="F35" s="84">
        <v>4.25</v>
      </c>
      <c r="G35" s="213">
        <v>6.5</v>
      </c>
      <c r="H35" s="84">
        <v>3.25</v>
      </c>
      <c r="I35" s="189"/>
      <c r="J35" s="189">
        <f t="shared" si="0"/>
        <v>26.75</v>
      </c>
    </row>
    <row r="36" spans="1:10" ht="18.75" customHeight="1">
      <c r="A36" s="107">
        <v>34</v>
      </c>
      <c r="B36" s="211" t="s">
        <v>812</v>
      </c>
      <c r="C36" s="188">
        <v>4.5</v>
      </c>
      <c r="D36" s="163">
        <v>1.75</v>
      </c>
      <c r="E36" s="164">
        <v>5</v>
      </c>
      <c r="F36" s="84">
        <v>1.75</v>
      </c>
      <c r="G36" s="213">
        <v>4</v>
      </c>
      <c r="H36" s="84">
        <v>7</v>
      </c>
      <c r="I36" s="189"/>
      <c r="J36" s="189">
        <f t="shared" si="0"/>
        <v>24</v>
      </c>
    </row>
    <row r="37" spans="1:10" ht="18.75" customHeight="1">
      <c r="A37" s="107">
        <v>35</v>
      </c>
      <c r="B37" s="211" t="s">
        <v>816</v>
      </c>
      <c r="C37" s="188">
        <v>5.5</v>
      </c>
      <c r="D37" s="163">
        <v>3.25</v>
      </c>
      <c r="E37" s="164">
        <v>5</v>
      </c>
      <c r="F37" s="84">
        <v>3.5</v>
      </c>
      <c r="G37" s="213">
        <v>5.5</v>
      </c>
      <c r="H37" s="84">
        <v>6.5</v>
      </c>
      <c r="I37" s="189"/>
      <c r="J37" s="189">
        <f t="shared" si="0"/>
        <v>29.25</v>
      </c>
    </row>
    <row r="38" spans="1:10" ht="18.75" customHeight="1">
      <c r="A38" s="107">
        <v>36</v>
      </c>
      <c r="B38" s="211" t="s">
        <v>827</v>
      </c>
      <c r="C38" s="188">
        <v>5.5</v>
      </c>
      <c r="D38" s="163">
        <v>3.5</v>
      </c>
      <c r="E38" s="164">
        <v>5</v>
      </c>
      <c r="F38" s="84">
        <v>2.5</v>
      </c>
      <c r="G38" s="213">
        <v>3</v>
      </c>
      <c r="H38" s="84">
        <v>7</v>
      </c>
      <c r="I38" s="189"/>
      <c r="J38" s="189">
        <f t="shared" si="0"/>
        <v>26.5</v>
      </c>
    </row>
    <row r="39" spans="1:10" ht="18.75" customHeight="1">
      <c r="A39" s="107">
        <v>37</v>
      </c>
      <c r="B39" s="211" t="s">
        <v>833</v>
      </c>
      <c r="C39" s="188">
        <v>5.5</v>
      </c>
      <c r="D39" s="163">
        <v>7</v>
      </c>
      <c r="E39" s="164">
        <v>6.5</v>
      </c>
      <c r="F39" s="84">
        <v>4</v>
      </c>
      <c r="G39" s="213">
        <v>8</v>
      </c>
      <c r="H39" s="84">
        <v>4.75</v>
      </c>
      <c r="I39" s="189"/>
      <c r="J39" s="189">
        <f t="shared" si="0"/>
        <v>35.75</v>
      </c>
    </row>
    <row r="40" spans="1:10" ht="18.75" customHeight="1">
      <c r="A40" s="107">
        <v>38</v>
      </c>
      <c r="B40" s="211" t="s">
        <v>163</v>
      </c>
      <c r="C40" s="188">
        <v>3.5</v>
      </c>
      <c r="D40" s="163">
        <v>4.25</v>
      </c>
      <c r="E40" s="164">
        <v>5.5</v>
      </c>
      <c r="F40" s="84">
        <v>4.75</v>
      </c>
      <c r="G40" s="213">
        <v>7.5</v>
      </c>
      <c r="H40" s="84">
        <v>5.5</v>
      </c>
      <c r="I40" s="189"/>
      <c r="J40" s="189">
        <f t="shared" si="0"/>
        <v>31</v>
      </c>
    </row>
    <row r="41" spans="1:10" ht="18.75" customHeight="1">
      <c r="A41" s="107">
        <v>39</v>
      </c>
      <c r="B41" s="211" t="s">
        <v>864</v>
      </c>
      <c r="C41" s="188">
        <v>6</v>
      </c>
      <c r="D41" s="163">
        <v>5.5</v>
      </c>
      <c r="E41" s="164">
        <v>6</v>
      </c>
      <c r="F41" s="84">
        <v>4.5</v>
      </c>
      <c r="G41" s="213">
        <v>5.5</v>
      </c>
      <c r="H41" s="84">
        <v>6.75</v>
      </c>
      <c r="I41" s="189"/>
      <c r="J41" s="189">
        <f t="shared" si="0"/>
        <v>34.25</v>
      </c>
    </row>
    <row r="42" spans="1:10" ht="18.75" customHeight="1">
      <c r="A42" s="107">
        <v>40</v>
      </c>
      <c r="B42" s="211" t="s">
        <v>887</v>
      </c>
      <c r="C42" s="188">
        <v>4</v>
      </c>
      <c r="D42" s="163">
        <v>5.5</v>
      </c>
      <c r="E42" s="164">
        <v>7.5</v>
      </c>
      <c r="F42" s="84">
        <v>7.75</v>
      </c>
      <c r="G42" s="213">
        <v>8</v>
      </c>
      <c r="H42" s="84">
        <v>7</v>
      </c>
      <c r="I42" s="189"/>
      <c r="J42" s="189">
        <f t="shared" si="0"/>
        <v>39.75</v>
      </c>
    </row>
    <row r="43" spans="1:10" ht="18.75" customHeight="1">
      <c r="A43" s="35"/>
      <c r="B43" s="174"/>
      <c r="C43" s="174"/>
      <c r="D43" s="174"/>
      <c r="E43" s="174"/>
      <c r="F43" s="174"/>
      <c r="G43" s="174"/>
      <c r="H43" s="175"/>
      <c r="I43" s="35"/>
      <c r="J43" s="37"/>
    </row>
    <row r="44" spans="1:10" ht="18.75" customHeight="1">
      <c r="A44" s="35"/>
      <c r="B44" s="174"/>
      <c r="C44" s="37"/>
      <c r="D44" s="37"/>
      <c r="E44" s="37"/>
      <c r="F44" s="37"/>
      <c r="G44" s="37"/>
      <c r="H44" s="175"/>
      <c r="I44" s="35"/>
      <c r="J44" s="37"/>
    </row>
    <row r="45" spans="1:10" ht="18.75" customHeight="1">
      <c r="A45" s="35"/>
      <c r="B45" s="174"/>
      <c r="C45" s="37"/>
      <c r="D45" s="37"/>
      <c r="E45" s="37"/>
      <c r="F45" s="37"/>
      <c r="G45" s="37"/>
      <c r="H45" s="175"/>
      <c r="I45" s="37"/>
      <c r="J45" s="37"/>
    </row>
    <row r="46" spans="1:9" ht="18.75" customHeight="1">
      <c r="A46" s="35"/>
      <c r="B46" s="37"/>
      <c r="C46" s="37"/>
      <c r="D46" s="37"/>
      <c r="E46" s="37"/>
      <c r="F46" s="37"/>
      <c r="G46" s="37"/>
      <c r="H46" s="37"/>
      <c r="I46" s="37"/>
    </row>
    <row r="47" spans="1:9" ht="18.75" customHeight="1">
      <c r="A47" s="35"/>
      <c r="B47" s="37"/>
      <c r="C47" s="37"/>
      <c r="D47" s="37"/>
      <c r="E47" s="37"/>
      <c r="F47" s="37"/>
      <c r="G47" s="37"/>
      <c r="H47" s="37"/>
      <c r="I47" s="37"/>
    </row>
    <row r="48" spans="1:9" ht="18.75" customHeight="1">
      <c r="A48" s="35"/>
      <c r="B48" s="37"/>
      <c r="C48" s="37"/>
      <c r="D48" s="37"/>
      <c r="E48" s="37"/>
      <c r="F48" s="37"/>
      <c r="G48" s="37"/>
      <c r="H48" s="37"/>
      <c r="I48" s="37"/>
    </row>
    <row r="49" spans="1:9" ht="18.75" customHeight="1">
      <c r="A49" s="35"/>
      <c r="B49" s="37"/>
      <c r="C49" s="37"/>
      <c r="D49" s="37"/>
      <c r="E49" s="37"/>
      <c r="F49" s="37"/>
      <c r="G49" s="37"/>
      <c r="H49" s="37"/>
      <c r="I49" s="37"/>
    </row>
    <row r="50" spans="1:14" s="40" customFormat="1" ht="18.75" customHeight="1">
      <c r="A50" s="35"/>
      <c r="B50" s="165"/>
      <c r="C50" s="176">
        <f>COUNTIF(C3:C45,"&gt;=5")</f>
        <v>32</v>
      </c>
      <c r="D50" s="176">
        <f aca="true" t="shared" si="1" ref="D50:I50">COUNTIF(D3:D45,"&gt;=5")</f>
        <v>33</v>
      </c>
      <c r="E50" s="176">
        <f t="shared" si="1"/>
        <v>36</v>
      </c>
      <c r="F50" s="176">
        <f t="shared" si="1"/>
        <v>28</v>
      </c>
      <c r="G50" s="176">
        <f t="shared" si="1"/>
        <v>32</v>
      </c>
      <c r="H50" s="176">
        <f t="shared" si="1"/>
        <v>26</v>
      </c>
      <c r="I50" s="176">
        <f t="shared" si="1"/>
        <v>0</v>
      </c>
      <c r="J50" s="176">
        <f>COUNTIF(J3:J45,"&gt;=30")</f>
        <v>29</v>
      </c>
      <c r="N50" s="177"/>
    </row>
    <row r="51" spans="1:10" s="43" customFormat="1" ht="18.75" customHeight="1">
      <c r="A51" s="41"/>
      <c r="B51" s="166"/>
      <c r="C51" s="178">
        <f>COUNT(C3:C45)</f>
        <v>40</v>
      </c>
      <c r="D51" s="178">
        <f aca="true" t="shared" si="2" ref="D51:J51">COUNT(D3:D45)</f>
        <v>40</v>
      </c>
      <c r="E51" s="178">
        <f t="shared" si="2"/>
        <v>40</v>
      </c>
      <c r="F51" s="178">
        <f t="shared" si="2"/>
        <v>40</v>
      </c>
      <c r="G51" s="178">
        <f t="shared" si="2"/>
        <v>40</v>
      </c>
      <c r="H51" s="178">
        <f t="shared" si="2"/>
        <v>40</v>
      </c>
      <c r="I51" s="178">
        <f t="shared" si="2"/>
        <v>0</v>
      </c>
      <c r="J51" s="178">
        <f t="shared" si="2"/>
        <v>40</v>
      </c>
    </row>
    <row r="52" spans="1:10" s="43" customFormat="1" ht="18.75" customHeight="1">
      <c r="A52" s="35"/>
      <c r="B52" s="166"/>
      <c r="C52" s="179">
        <f>C50/C51*100</f>
        <v>80</v>
      </c>
      <c r="D52" s="179">
        <f aca="true" t="shared" si="3" ref="D52:J52">D50/D51*100</f>
        <v>82.5</v>
      </c>
      <c r="E52" s="179">
        <f t="shared" si="3"/>
        <v>90</v>
      </c>
      <c r="F52" s="179">
        <f t="shared" si="3"/>
        <v>70</v>
      </c>
      <c r="G52" s="179">
        <f t="shared" si="3"/>
        <v>80</v>
      </c>
      <c r="H52" s="179">
        <f t="shared" si="3"/>
        <v>65</v>
      </c>
      <c r="I52" s="179" t="e">
        <f t="shared" si="3"/>
        <v>#DIV/0!</v>
      </c>
      <c r="J52" s="179">
        <f t="shared" si="3"/>
        <v>72.5</v>
      </c>
    </row>
    <row r="53" spans="1:9" ht="18.75" customHeight="1">
      <c r="A53" s="35"/>
      <c r="B53" s="37"/>
      <c r="C53" s="37"/>
      <c r="D53" s="37"/>
      <c r="E53" s="37"/>
      <c r="F53" s="37"/>
      <c r="G53" s="37"/>
      <c r="H53" s="37"/>
      <c r="I53" s="37"/>
    </row>
    <row r="54" spans="1:9" ht="18.75" customHeight="1">
      <c r="A54" s="35"/>
      <c r="B54" s="37"/>
      <c r="C54" s="37"/>
      <c r="D54" s="37"/>
      <c r="E54" s="37"/>
      <c r="F54" s="37"/>
      <c r="G54" s="37"/>
      <c r="H54" s="37"/>
      <c r="I54" s="37"/>
    </row>
    <row r="55" spans="1:9" ht="18.75" customHeight="1">
      <c r="A55" s="35"/>
      <c r="B55" s="37"/>
      <c r="C55" s="37"/>
      <c r="D55" s="37"/>
      <c r="E55" s="37"/>
      <c r="F55" s="37"/>
      <c r="G55" s="37"/>
      <c r="H55" s="37"/>
      <c r="I55" s="37"/>
    </row>
    <row r="56" spans="1:9" ht="18.75" customHeight="1">
      <c r="A56" s="35"/>
      <c r="B56" s="37"/>
      <c r="C56" s="37"/>
      <c r="D56" s="37"/>
      <c r="E56" s="37"/>
      <c r="F56" s="37"/>
      <c r="G56" s="37"/>
      <c r="H56" s="37"/>
      <c r="I56" s="37"/>
    </row>
    <row r="57" spans="1:9" ht="18.75" customHeight="1">
      <c r="A57" s="35"/>
      <c r="B57" s="166"/>
      <c r="C57" s="37"/>
      <c r="D57" s="37"/>
      <c r="E57" s="37"/>
      <c r="F57" s="37"/>
      <c r="G57" s="37"/>
      <c r="H57" s="37"/>
      <c r="I57" s="37"/>
    </row>
    <row r="58" spans="1:9" ht="18.75" customHeight="1">
      <c r="A58" s="35"/>
      <c r="B58" s="37"/>
      <c r="C58" s="37"/>
      <c r="D58" s="37"/>
      <c r="E58" s="37"/>
      <c r="F58" s="37"/>
      <c r="G58" s="37"/>
      <c r="H58" s="37"/>
      <c r="I58" s="37"/>
    </row>
    <row r="59" spans="1:9" ht="18.75">
      <c r="A59" s="35"/>
      <c r="B59" s="37"/>
      <c r="C59" s="37"/>
      <c r="D59" s="37"/>
      <c r="E59" s="37"/>
      <c r="F59" s="37"/>
      <c r="G59" s="37"/>
      <c r="H59" s="37"/>
      <c r="I59" s="37"/>
    </row>
    <row r="60" spans="1:9" ht="18.75">
      <c r="A60" s="35"/>
      <c r="B60" s="37"/>
      <c r="C60" s="37"/>
      <c r="D60" s="37"/>
      <c r="E60" s="37"/>
      <c r="F60" s="37"/>
      <c r="G60" s="37"/>
      <c r="H60" s="37"/>
      <c r="I60" s="37"/>
    </row>
    <row r="61" spans="1:9" ht="18.75">
      <c r="A61" s="35"/>
      <c r="B61" s="37"/>
      <c r="C61" s="37"/>
      <c r="D61" s="37"/>
      <c r="E61" s="37"/>
      <c r="F61" s="37"/>
      <c r="G61" s="37"/>
      <c r="H61" s="37"/>
      <c r="I61" s="37"/>
    </row>
    <row r="62" spans="1:9" ht="18.75">
      <c r="A62" s="35"/>
      <c r="B62" s="166"/>
      <c r="C62" s="37"/>
      <c r="D62" s="37"/>
      <c r="E62" s="37"/>
      <c r="F62" s="37"/>
      <c r="G62" s="37"/>
      <c r="H62" s="37"/>
      <c r="I62" s="37"/>
    </row>
    <row r="63" spans="1:9" ht="18.75">
      <c r="A63" s="35"/>
      <c r="B63" s="37"/>
      <c r="C63" s="37"/>
      <c r="D63" s="37"/>
      <c r="E63" s="37"/>
      <c r="F63" s="37"/>
      <c r="G63" s="37"/>
      <c r="H63" s="37"/>
      <c r="I63" s="37"/>
    </row>
    <row r="64" spans="1:9" ht="18.75">
      <c r="A64" s="35"/>
      <c r="B64" s="37"/>
      <c r="C64" s="37"/>
      <c r="D64" s="37"/>
      <c r="E64" s="37"/>
      <c r="F64" s="37"/>
      <c r="G64" s="37"/>
      <c r="H64" s="37"/>
      <c r="I64" s="37"/>
    </row>
  </sheetData>
  <sheetProtection/>
  <mergeCells count="2">
    <mergeCell ref="A1:B1"/>
    <mergeCell ref="C1:J1"/>
  </mergeCells>
  <printOptions/>
  <pageMargins left="0.25" right="0" top="0.25" bottom="0.25" header="0.196850393700787" footer="0.19685039370078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6"/>
  <sheetViews>
    <sheetView zoomScale="85" zoomScaleNormal="85" zoomScalePageLayoutView="0" workbookViewId="0" topLeftCell="A28">
      <selection activeCell="J51" sqref="J51"/>
    </sheetView>
  </sheetViews>
  <sheetFormatPr defaultColWidth="8.66015625" defaultRowHeight="18"/>
  <cols>
    <col min="1" max="1" width="3.08203125" style="44" customWidth="1"/>
    <col min="2" max="2" width="22.41015625" style="33" customWidth="1"/>
    <col min="3" max="8" width="5.66015625" style="33" customWidth="1"/>
    <col min="9" max="10" width="6.66015625" style="33" customWidth="1"/>
    <col min="11" max="16384" width="8.83203125" style="33" customWidth="1"/>
  </cols>
  <sheetData>
    <row r="1" spans="1:10" ht="18.75" customHeight="1">
      <c r="A1" s="269" t="s">
        <v>150</v>
      </c>
      <c r="B1" s="269"/>
      <c r="C1" s="269" t="s">
        <v>1156</v>
      </c>
      <c r="D1" s="269"/>
      <c r="E1" s="269"/>
      <c r="F1" s="269"/>
      <c r="G1" s="269"/>
      <c r="H1" s="269"/>
      <c r="I1" s="269"/>
      <c r="J1" s="269"/>
    </row>
    <row r="2" spans="1:10" s="34" customFormat="1" ht="18.75" customHeight="1">
      <c r="A2" s="46" t="s">
        <v>0</v>
      </c>
      <c r="B2" s="46" t="s">
        <v>139</v>
      </c>
      <c r="C2" s="46" t="s">
        <v>140</v>
      </c>
      <c r="D2" s="46" t="s">
        <v>141</v>
      </c>
      <c r="E2" s="46" t="s">
        <v>6</v>
      </c>
      <c r="F2" s="46" t="s">
        <v>142</v>
      </c>
      <c r="G2" s="46" t="s">
        <v>143</v>
      </c>
      <c r="H2" s="185" t="s">
        <v>1153</v>
      </c>
      <c r="I2" s="46" t="s">
        <v>144</v>
      </c>
      <c r="J2" s="46" t="s">
        <v>145</v>
      </c>
    </row>
    <row r="3" spans="1:10" ht="18.75" customHeight="1">
      <c r="A3" s="107">
        <v>1</v>
      </c>
      <c r="B3" s="211" t="s">
        <v>656</v>
      </c>
      <c r="C3" s="188">
        <v>6</v>
      </c>
      <c r="D3" s="163">
        <v>2</v>
      </c>
      <c r="E3" s="164">
        <v>6</v>
      </c>
      <c r="F3" s="84">
        <v>7.25</v>
      </c>
      <c r="G3" s="213">
        <v>4</v>
      </c>
      <c r="H3" s="84">
        <v>3.5</v>
      </c>
      <c r="I3" s="189"/>
      <c r="J3" s="189">
        <f aca="true" t="shared" si="0" ref="J3:J18">C3+D3+E3+F3+G3+H3</f>
        <v>28.75</v>
      </c>
    </row>
    <row r="4" spans="1:10" ht="18.75" customHeight="1">
      <c r="A4" s="107">
        <v>2</v>
      </c>
      <c r="B4" s="211" t="s">
        <v>667</v>
      </c>
      <c r="C4" s="188">
        <v>6</v>
      </c>
      <c r="D4" s="163">
        <v>1.5</v>
      </c>
      <c r="E4" s="164">
        <v>4</v>
      </c>
      <c r="F4" s="84">
        <v>3.25</v>
      </c>
      <c r="G4" s="213">
        <v>6</v>
      </c>
      <c r="H4" s="84">
        <v>2.75</v>
      </c>
      <c r="I4" s="189"/>
      <c r="J4" s="189">
        <f t="shared" si="0"/>
        <v>23.5</v>
      </c>
    </row>
    <row r="5" spans="1:10" ht="18.75" customHeight="1">
      <c r="A5" s="107">
        <v>3</v>
      </c>
      <c r="B5" s="211" t="s">
        <v>678</v>
      </c>
      <c r="C5" s="188">
        <v>4.5</v>
      </c>
      <c r="D5" s="163">
        <v>5</v>
      </c>
      <c r="E5" s="164">
        <v>5.7</v>
      </c>
      <c r="F5" s="84">
        <v>6.75</v>
      </c>
      <c r="G5" s="213">
        <v>3</v>
      </c>
      <c r="H5" s="84">
        <v>1.5</v>
      </c>
      <c r="I5" s="189"/>
      <c r="J5" s="189">
        <f t="shared" si="0"/>
        <v>26.45</v>
      </c>
    </row>
    <row r="6" spans="1:10" ht="18.75" customHeight="1">
      <c r="A6" s="107">
        <v>4</v>
      </c>
      <c r="B6" s="211" t="s">
        <v>683</v>
      </c>
      <c r="C6" s="188">
        <v>5</v>
      </c>
      <c r="D6" s="163">
        <v>3</v>
      </c>
      <c r="E6" s="164">
        <v>5.3</v>
      </c>
      <c r="F6" s="84">
        <v>6.5</v>
      </c>
      <c r="G6" s="213">
        <v>8</v>
      </c>
      <c r="H6" s="84">
        <v>2.25</v>
      </c>
      <c r="I6" s="189"/>
      <c r="J6" s="189">
        <f t="shared" si="0"/>
        <v>30.05</v>
      </c>
    </row>
    <row r="7" spans="1:10" ht="18.75" customHeight="1">
      <c r="A7" s="107">
        <v>5</v>
      </c>
      <c r="B7" s="211" t="s">
        <v>687</v>
      </c>
      <c r="C7" s="188">
        <v>6</v>
      </c>
      <c r="D7" s="163">
        <v>4</v>
      </c>
      <c r="E7" s="164">
        <v>6.1</v>
      </c>
      <c r="F7" s="84">
        <v>7.5</v>
      </c>
      <c r="G7" s="213">
        <v>4</v>
      </c>
      <c r="H7" s="84">
        <v>2.75</v>
      </c>
      <c r="I7" s="189"/>
      <c r="J7" s="189">
        <f t="shared" si="0"/>
        <v>30.35</v>
      </c>
    </row>
    <row r="8" spans="1:10" ht="18.75" customHeight="1">
      <c r="A8" s="107">
        <v>6</v>
      </c>
      <c r="B8" s="211" t="s">
        <v>698</v>
      </c>
      <c r="C8" s="188">
        <v>5</v>
      </c>
      <c r="D8" s="163">
        <v>3.75</v>
      </c>
      <c r="E8" s="164">
        <v>7.3</v>
      </c>
      <c r="F8" s="84">
        <v>7.75</v>
      </c>
      <c r="G8" s="213">
        <v>6.5</v>
      </c>
      <c r="H8" s="84">
        <v>2.75</v>
      </c>
      <c r="I8" s="189"/>
      <c r="J8" s="189">
        <f t="shared" si="0"/>
        <v>33.05</v>
      </c>
    </row>
    <row r="9" spans="1:10" ht="18.75" customHeight="1">
      <c r="A9" s="107">
        <v>7</v>
      </c>
      <c r="B9" s="211" t="s">
        <v>701</v>
      </c>
      <c r="C9" s="188">
        <v>5.5</v>
      </c>
      <c r="D9" s="163">
        <v>2.75</v>
      </c>
      <c r="E9" s="164">
        <v>7</v>
      </c>
      <c r="F9" s="84">
        <v>7.75</v>
      </c>
      <c r="G9" s="213">
        <v>7</v>
      </c>
      <c r="H9" s="84">
        <v>1.25</v>
      </c>
      <c r="I9" s="189"/>
      <c r="J9" s="189">
        <f t="shared" si="0"/>
        <v>31.25</v>
      </c>
    </row>
    <row r="10" spans="1:10" ht="18.75" customHeight="1">
      <c r="A10" s="107">
        <v>8</v>
      </c>
      <c r="B10" s="211" t="s">
        <v>710</v>
      </c>
      <c r="C10" s="188">
        <v>4</v>
      </c>
      <c r="D10" s="163">
        <v>4.75</v>
      </c>
      <c r="E10" s="164">
        <v>6.5</v>
      </c>
      <c r="F10" s="84">
        <v>5.5</v>
      </c>
      <c r="G10" s="213">
        <v>6</v>
      </c>
      <c r="H10" s="84">
        <v>2</v>
      </c>
      <c r="I10" s="189"/>
      <c r="J10" s="189">
        <f t="shared" si="0"/>
        <v>28.75</v>
      </c>
    </row>
    <row r="11" spans="1:10" ht="18.75" customHeight="1">
      <c r="A11" s="107">
        <v>9</v>
      </c>
      <c r="B11" s="211" t="s">
        <v>1154</v>
      </c>
      <c r="C11" s="188">
        <v>4.5</v>
      </c>
      <c r="D11" s="163">
        <v>6</v>
      </c>
      <c r="E11" s="164">
        <v>7.7</v>
      </c>
      <c r="F11" s="84">
        <v>5.75</v>
      </c>
      <c r="G11" s="213">
        <v>7</v>
      </c>
      <c r="H11" s="84">
        <v>3.75</v>
      </c>
      <c r="I11" s="189"/>
      <c r="J11" s="189">
        <f t="shared" si="0"/>
        <v>34.7</v>
      </c>
    </row>
    <row r="12" spans="1:10" ht="18.75" customHeight="1">
      <c r="A12" s="107">
        <v>10</v>
      </c>
      <c r="B12" s="211" t="s">
        <v>720</v>
      </c>
      <c r="C12" s="188">
        <v>5.5</v>
      </c>
      <c r="D12" s="163">
        <v>3.75</v>
      </c>
      <c r="E12" s="164">
        <v>5.1</v>
      </c>
      <c r="F12" s="84">
        <v>4</v>
      </c>
      <c r="G12" s="213">
        <v>7</v>
      </c>
      <c r="H12" s="84">
        <v>0.75</v>
      </c>
      <c r="I12" s="189"/>
      <c r="J12" s="189">
        <f t="shared" si="0"/>
        <v>26.1</v>
      </c>
    </row>
    <row r="13" spans="1:10" ht="18.75" customHeight="1">
      <c r="A13" s="107">
        <v>11</v>
      </c>
      <c r="B13" s="211" t="s">
        <v>727</v>
      </c>
      <c r="C13" s="188">
        <v>5.5</v>
      </c>
      <c r="D13" s="163">
        <v>5.75</v>
      </c>
      <c r="E13" s="164">
        <v>7.5</v>
      </c>
      <c r="F13" s="84">
        <v>3.25</v>
      </c>
      <c r="G13" s="213">
        <v>4</v>
      </c>
      <c r="H13" s="84">
        <v>7</v>
      </c>
      <c r="I13" s="189"/>
      <c r="J13" s="189">
        <f t="shared" si="0"/>
        <v>33</v>
      </c>
    </row>
    <row r="14" spans="1:10" ht="18.75" customHeight="1">
      <c r="A14" s="107">
        <v>12</v>
      </c>
      <c r="B14" s="211" t="s">
        <v>152</v>
      </c>
      <c r="C14" s="188">
        <v>3.5</v>
      </c>
      <c r="D14" s="163">
        <v>5.5</v>
      </c>
      <c r="E14" s="164">
        <v>7.1</v>
      </c>
      <c r="F14" s="84">
        <v>6</v>
      </c>
      <c r="G14" s="213">
        <v>5</v>
      </c>
      <c r="H14" s="84">
        <v>1</v>
      </c>
      <c r="I14" s="189"/>
      <c r="J14" s="189">
        <f t="shared" si="0"/>
        <v>28.1</v>
      </c>
    </row>
    <row r="15" spans="1:10" ht="18.75" customHeight="1">
      <c r="A15" s="107">
        <v>13</v>
      </c>
      <c r="B15" s="211" t="s">
        <v>736</v>
      </c>
      <c r="C15" s="188">
        <v>6</v>
      </c>
      <c r="D15" s="163">
        <v>4</v>
      </c>
      <c r="E15" s="164">
        <v>7.3</v>
      </c>
      <c r="F15" s="84">
        <v>8</v>
      </c>
      <c r="G15" s="213">
        <v>4</v>
      </c>
      <c r="H15" s="84">
        <v>3.5</v>
      </c>
      <c r="I15" s="189"/>
      <c r="J15" s="189">
        <f t="shared" si="0"/>
        <v>32.8</v>
      </c>
    </row>
    <row r="16" spans="1:10" ht="18.75" customHeight="1">
      <c r="A16" s="107">
        <v>14</v>
      </c>
      <c r="B16" s="211" t="s">
        <v>739</v>
      </c>
      <c r="C16" s="188">
        <v>5.5</v>
      </c>
      <c r="D16" s="163">
        <v>2.25</v>
      </c>
      <c r="E16" s="164">
        <v>6.3</v>
      </c>
      <c r="F16" s="84">
        <v>4.5</v>
      </c>
      <c r="G16" s="213">
        <v>5</v>
      </c>
      <c r="H16" s="84">
        <v>3.5</v>
      </c>
      <c r="I16" s="189"/>
      <c r="J16" s="189">
        <f t="shared" si="0"/>
        <v>27.05</v>
      </c>
    </row>
    <row r="17" spans="1:10" ht="18.75" customHeight="1">
      <c r="A17" s="107">
        <v>15</v>
      </c>
      <c r="B17" s="211" t="s">
        <v>744</v>
      </c>
      <c r="C17" s="188">
        <v>5.5</v>
      </c>
      <c r="D17" s="163">
        <v>5.25</v>
      </c>
      <c r="E17" s="164">
        <v>7.3</v>
      </c>
      <c r="F17" s="84">
        <v>8.5</v>
      </c>
      <c r="G17" s="213">
        <v>5</v>
      </c>
      <c r="H17" s="84">
        <v>0.75</v>
      </c>
      <c r="I17" s="189"/>
      <c r="J17" s="189">
        <f t="shared" si="0"/>
        <v>32.3</v>
      </c>
    </row>
    <row r="18" spans="1:10" ht="18.75" customHeight="1">
      <c r="A18" s="107">
        <v>16</v>
      </c>
      <c r="B18" s="211" t="s">
        <v>753</v>
      </c>
      <c r="C18" s="188">
        <v>6</v>
      </c>
      <c r="D18" s="163">
        <v>6.25</v>
      </c>
      <c r="E18" s="164">
        <v>7.2</v>
      </c>
      <c r="F18" s="84">
        <v>7.5</v>
      </c>
      <c r="G18" s="213">
        <v>6</v>
      </c>
      <c r="H18" s="84">
        <v>0.25</v>
      </c>
      <c r="I18" s="189"/>
      <c r="J18" s="189">
        <f t="shared" si="0"/>
        <v>33.2</v>
      </c>
    </row>
    <row r="19" spans="1:10" ht="18.75" customHeight="1">
      <c r="A19" s="107">
        <v>17</v>
      </c>
      <c r="B19" s="211" t="s">
        <v>754</v>
      </c>
      <c r="C19" s="188"/>
      <c r="D19" s="163"/>
      <c r="E19" s="164"/>
      <c r="F19" s="84"/>
      <c r="G19" s="213"/>
      <c r="H19" s="84"/>
      <c r="I19" s="189"/>
      <c r="J19" s="189"/>
    </row>
    <row r="20" spans="1:10" ht="18.75" customHeight="1">
      <c r="A20" s="107">
        <v>18</v>
      </c>
      <c r="B20" s="211" t="s">
        <v>764</v>
      </c>
      <c r="C20" s="188">
        <v>4</v>
      </c>
      <c r="D20" s="163">
        <v>5.75</v>
      </c>
      <c r="E20" s="164">
        <v>7</v>
      </c>
      <c r="F20" s="84">
        <v>6.75</v>
      </c>
      <c r="G20" s="213">
        <v>7.5</v>
      </c>
      <c r="H20" s="84">
        <v>1</v>
      </c>
      <c r="I20" s="189"/>
      <c r="J20" s="189">
        <f aca="true" t="shared" si="1" ref="J20:J39">C20+D20+E20+F20+G20+H20</f>
        <v>32</v>
      </c>
    </row>
    <row r="21" spans="1:10" ht="18.75" customHeight="1">
      <c r="A21" s="107">
        <v>19</v>
      </c>
      <c r="B21" s="211" t="s">
        <v>765</v>
      </c>
      <c r="C21" s="188">
        <v>6.5</v>
      </c>
      <c r="D21" s="163">
        <v>5.25</v>
      </c>
      <c r="E21" s="164">
        <v>7</v>
      </c>
      <c r="F21" s="84">
        <v>8.25</v>
      </c>
      <c r="G21" s="213">
        <v>7</v>
      </c>
      <c r="H21" s="84">
        <v>4.25</v>
      </c>
      <c r="I21" s="189"/>
      <c r="J21" s="189">
        <f t="shared" si="1"/>
        <v>38.25</v>
      </c>
    </row>
    <row r="22" spans="1:10" ht="18.75" customHeight="1">
      <c r="A22" s="107">
        <v>20</v>
      </c>
      <c r="B22" s="211" t="s">
        <v>771</v>
      </c>
      <c r="C22" s="188">
        <v>3.5</v>
      </c>
      <c r="D22" s="163">
        <v>4.5</v>
      </c>
      <c r="E22" s="164">
        <v>2</v>
      </c>
      <c r="F22" s="84">
        <v>4.75</v>
      </c>
      <c r="G22" s="213">
        <v>6</v>
      </c>
      <c r="H22" s="84">
        <v>0</v>
      </c>
      <c r="I22" s="189"/>
      <c r="J22" s="189">
        <f t="shared" si="1"/>
        <v>20.75</v>
      </c>
    </row>
    <row r="23" spans="1:10" ht="18.75" customHeight="1">
      <c r="A23" s="107">
        <v>21</v>
      </c>
      <c r="B23" s="211" t="s">
        <v>782</v>
      </c>
      <c r="C23" s="188">
        <v>4.5</v>
      </c>
      <c r="D23" s="163">
        <v>3.25</v>
      </c>
      <c r="E23" s="164">
        <v>3.5</v>
      </c>
      <c r="F23" s="84">
        <v>7.25</v>
      </c>
      <c r="G23" s="213">
        <v>5</v>
      </c>
      <c r="H23" s="84">
        <v>0.75</v>
      </c>
      <c r="I23" s="189"/>
      <c r="J23" s="189">
        <f t="shared" si="1"/>
        <v>24.25</v>
      </c>
    </row>
    <row r="24" spans="1:10" ht="18.75" customHeight="1">
      <c r="A24" s="107">
        <v>22</v>
      </c>
      <c r="B24" s="211" t="s">
        <v>786</v>
      </c>
      <c r="C24" s="188">
        <v>5.5</v>
      </c>
      <c r="D24" s="163">
        <v>5.5</v>
      </c>
      <c r="E24" s="164">
        <v>5.8</v>
      </c>
      <c r="F24" s="84">
        <v>7.5</v>
      </c>
      <c r="G24" s="213">
        <v>6.5</v>
      </c>
      <c r="H24" s="84">
        <v>6</v>
      </c>
      <c r="I24" s="189"/>
      <c r="J24" s="189">
        <f t="shared" si="1"/>
        <v>36.8</v>
      </c>
    </row>
    <row r="25" spans="1:10" ht="18.75" customHeight="1">
      <c r="A25" s="107">
        <v>23</v>
      </c>
      <c r="B25" s="211" t="s">
        <v>787</v>
      </c>
      <c r="C25" s="188">
        <v>5</v>
      </c>
      <c r="D25" s="163">
        <v>3.25</v>
      </c>
      <c r="E25" s="164">
        <v>5.2</v>
      </c>
      <c r="F25" s="84">
        <v>8.25</v>
      </c>
      <c r="G25" s="213">
        <v>7</v>
      </c>
      <c r="H25" s="84">
        <v>1.5</v>
      </c>
      <c r="I25" s="189"/>
      <c r="J25" s="189">
        <f t="shared" si="1"/>
        <v>30.2</v>
      </c>
    </row>
    <row r="26" spans="1:10" ht="18.75" customHeight="1">
      <c r="A26" s="107">
        <v>24</v>
      </c>
      <c r="B26" s="211" t="s">
        <v>789</v>
      </c>
      <c r="C26" s="188">
        <v>7.5</v>
      </c>
      <c r="D26" s="163">
        <v>3</v>
      </c>
      <c r="E26" s="164">
        <v>5.3</v>
      </c>
      <c r="F26" s="84">
        <v>7.75</v>
      </c>
      <c r="G26" s="213">
        <v>6.5</v>
      </c>
      <c r="H26" s="84">
        <v>2.5</v>
      </c>
      <c r="I26" s="189"/>
      <c r="J26" s="189">
        <f t="shared" si="1"/>
        <v>32.55</v>
      </c>
    </row>
    <row r="27" spans="1:10" ht="18.75" customHeight="1">
      <c r="A27" s="107">
        <v>25</v>
      </c>
      <c r="B27" s="211" t="s">
        <v>798</v>
      </c>
      <c r="C27" s="188">
        <v>5</v>
      </c>
      <c r="D27" s="163">
        <v>3.5</v>
      </c>
      <c r="E27" s="164">
        <v>5.8</v>
      </c>
      <c r="F27" s="84">
        <v>7</v>
      </c>
      <c r="G27" s="213">
        <v>6.5</v>
      </c>
      <c r="H27" s="84">
        <v>2.25</v>
      </c>
      <c r="I27" s="189"/>
      <c r="J27" s="189">
        <f t="shared" si="1"/>
        <v>30.05</v>
      </c>
    </row>
    <row r="28" spans="1:10" ht="18.75" customHeight="1">
      <c r="A28" s="107">
        <v>26</v>
      </c>
      <c r="B28" s="211" t="s">
        <v>808</v>
      </c>
      <c r="C28" s="188">
        <v>0</v>
      </c>
      <c r="D28" s="163">
        <v>5.25</v>
      </c>
      <c r="E28" s="164">
        <v>5.2</v>
      </c>
      <c r="F28" s="84">
        <v>6.5</v>
      </c>
      <c r="G28" s="213">
        <v>7</v>
      </c>
      <c r="H28" s="84">
        <v>5.5</v>
      </c>
      <c r="I28" s="189"/>
      <c r="J28" s="189">
        <f t="shared" si="1"/>
        <v>29.45</v>
      </c>
    </row>
    <row r="29" spans="1:10" ht="18.75" customHeight="1">
      <c r="A29" s="107">
        <v>27</v>
      </c>
      <c r="B29" s="211" t="s">
        <v>815</v>
      </c>
      <c r="C29" s="188">
        <v>6</v>
      </c>
      <c r="D29" s="163">
        <v>1.75</v>
      </c>
      <c r="E29" s="164">
        <v>5.5</v>
      </c>
      <c r="F29" s="84">
        <v>6.75</v>
      </c>
      <c r="G29" s="213">
        <v>5</v>
      </c>
      <c r="H29" s="84">
        <v>2.5</v>
      </c>
      <c r="I29" s="189"/>
      <c r="J29" s="189">
        <f t="shared" si="1"/>
        <v>27.5</v>
      </c>
    </row>
    <row r="30" spans="1:10" ht="18.75">
      <c r="A30" s="107">
        <v>28</v>
      </c>
      <c r="B30" s="211" t="s">
        <v>820</v>
      </c>
      <c r="C30" s="188">
        <v>5</v>
      </c>
      <c r="D30" s="163">
        <v>1.25</v>
      </c>
      <c r="E30" s="164">
        <v>5</v>
      </c>
      <c r="F30" s="84">
        <v>6.25</v>
      </c>
      <c r="G30" s="213">
        <v>6</v>
      </c>
      <c r="H30" s="84">
        <v>6.75</v>
      </c>
      <c r="I30" s="189"/>
      <c r="J30" s="189">
        <f t="shared" si="1"/>
        <v>30.25</v>
      </c>
    </row>
    <row r="31" spans="1:10" ht="18.75">
      <c r="A31" s="107">
        <v>29</v>
      </c>
      <c r="B31" s="211" t="s">
        <v>825</v>
      </c>
      <c r="C31" s="188">
        <v>5</v>
      </c>
      <c r="D31" s="163">
        <v>3.25</v>
      </c>
      <c r="E31" s="164">
        <v>4</v>
      </c>
      <c r="F31" s="84">
        <v>6</v>
      </c>
      <c r="G31" s="213">
        <v>5.5</v>
      </c>
      <c r="H31" s="84">
        <v>6.25</v>
      </c>
      <c r="I31" s="189"/>
      <c r="J31" s="189">
        <f t="shared" si="1"/>
        <v>30</v>
      </c>
    </row>
    <row r="32" spans="1:10" ht="18.75">
      <c r="A32" s="107">
        <v>30</v>
      </c>
      <c r="B32" s="211" t="s">
        <v>832</v>
      </c>
      <c r="C32" s="188">
        <v>5</v>
      </c>
      <c r="D32" s="163">
        <v>2.25</v>
      </c>
      <c r="E32" s="164">
        <v>7</v>
      </c>
      <c r="F32" s="84">
        <v>4.75</v>
      </c>
      <c r="G32" s="213">
        <v>4.5</v>
      </c>
      <c r="H32" s="84">
        <v>6.25</v>
      </c>
      <c r="I32" s="189"/>
      <c r="J32" s="189">
        <f t="shared" si="1"/>
        <v>29.75</v>
      </c>
    </row>
    <row r="33" spans="1:10" ht="18.75">
      <c r="A33" s="107">
        <v>31</v>
      </c>
      <c r="B33" s="211" t="s">
        <v>162</v>
      </c>
      <c r="C33" s="188">
        <v>6</v>
      </c>
      <c r="D33" s="163">
        <v>3.75</v>
      </c>
      <c r="E33" s="164">
        <v>6.5</v>
      </c>
      <c r="F33" s="84">
        <v>5.25</v>
      </c>
      <c r="G33" s="213">
        <v>7.5</v>
      </c>
      <c r="H33" s="84">
        <v>4.25</v>
      </c>
      <c r="I33" s="189"/>
      <c r="J33" s="189">
        <f t="shared" si="1"/>
        <v>33.25</v>
      </c>
    </row>
    <row r="34" spans="1:10" ht="18.75">
      <c r="A34" s="107">
        <v>32</v>
      </c>
      <c r="B34" s="211" t="s">
        <v>846</v>
      </c>
      <c r="C34" s="188">
        <v>6.5</v>
      </c>
      <c r="D34" s="163">
        <v>3.75</v>
      </c>
      <c r="E34" s="164">
        <v>4.5</v>
      </c>
      <c r="F34" s="84">
        <v>6</v>
      </c>
      <c r="G34" s="213">
        <v>5.5</v>
      </c>
      <c r="H34" s="84">
        <v>2.5</v>
      </c>
      <c r="I34" s="189"/>
      <c r="J34" s="189">
        <f t="shared" si="1"/>
        <v>28.75</v>
      </c>
    </row>
    <row r="35" spans="1:10" ht="18.75">
      <c r="A35" s="107">
        <v>33</v>
      </c>
      <c r="B35" s="211" t="s">
        <v>847</v>
      </c>
      <c r="C35" s="188">
        <v>6.5</v>
      </c>
      <c r="D35" s="163">
        <v>1.25</v>
      </c>
      <c r="E35" s="164">
        <v>5.5</v>
      </c>
      <c r="F35" s="84">
        <v>7.25</v>
      </c>
      <c r="G35" s="213">
        <v>7.5</v>
      </c>
      <c r="H35" s="84">
        <v>3.25</v>
      </c>
      <c r="I35" s="189"/>
      <c r="J35" s="189">
        <f t="shared" si="1"/>
        <v>31.25</v>
      </c>
    </row>
    <row r="36" spans="1:10" ht="18.75">
      <c r="A36" s="107">
        <v>34</v>
      </c>
      <c r="B36" s="211" t="s">
        <v>852</v>
      </c>
      <c r="C36" s="188">
        <v>5</v>
      </c>
      <c r="D36" s="163">
        <v>0.75</v>
      </c>
      <c r="E36" s="164">
        <v>4.2</v>
      </c>
      <c r="F36" s="84">
        <v>2</v>
      </c>
      <c r="G36" s="213">
        <v>2.5</v>
      </c>
      <c r="H36" s="84">
        <v>4</v>
      </c>
      <c r="I36" s="189"/>
      <c r="J36" s="189">
        <f t="shared" si="1"/>
        <v>18.45</v>
      </c>
    </row>
    <row r="37" spans="1:10" ht="18.75">
      <c r="A37" s="107">
        <v>35</v>
      </c>
      <c r="B37" s="211" t="s">
        <v>854</v>
      </c>
      <c r="C37" s="188">
        <v>7</v>
      </c>
      <c r="D37" s="163">
        <v>3.5</v>
      </c>
      <c r="E37" s="164">
        <v>6.5</v>
      </c>
      <c r="F37" s="84">
        <v>7</v>
      </c>
      <c r="G37" s="213">
        <v>7</v>
      </c>
      <c r="H37" s="84">
        <v>5.5</v>
      </c>
      <c r="I37" s="189"/>
      <c r="J37" s="189">
        <f t="shared" si="1"/>
        <v>36.5</v>
      </c>
    </row>
    <row r="38" spans="1:10" ht="18.75">
      <c r="A38" s="107">
        <v>36</v>
      </c>
      <c r="B38" s="211" t="s">
        <v>869</v>
      </c>
      <c r="C38" s="188">
        <v>3.5</v>
      </c>
      <c r="D38" s="163">
        <v>3.25</v>
      </c>
      <c r="E38" s="164">
        <v>6</v>
      </c>
      <c r="F38" s="84">
        <v>4.75</v>
      </c>
      <c r="G38" s="213">
        <v>4</v>
      </c>
      <c r="H38" s="84">
        <v>6</v>
      </c>
      <c r="I38" s="189"/>
      <c r="J38" s="189">
        <f t="shared" si="1"/>
        <v>27.5</v>
      </c>
    </row>
    <row r="39" spans="1:10" ht="18.75">
      <c r="A39" s="107">
        <v>37</v>
      </c>
      <c r="B39" s="211" t="s">
        <v>881</v>
      </c>
      <c r="C39" s="188">
        <v>6</v>
      </c>
      <c r="D39" s="163">
        <v>4</v>
      </c>
      <c r="E39" s="164">
        <v>7</v>
      </c>
      <c r="F39" s="84">
        <v>7.5</v>
      </c>
      <c r="G39" s="213">
        <v>5</v>
      </c>
      <c r="H39" s="84">
        <v>5.75</v>
      </c>
      <c r="I39" s="189"/>
      <c r="J39" s="189">
        <f t="shared" si="1"/>
        <v>35.25</v>
      </c>
    </row>
    <row r="40" spans="1:10" ht="18.75">
      <c r="A40" s="35"/>
      <c r="B40" s="174"/>
      <c r="C40" s="26"/>
      <c r="D40" s="26"/>
      <c r="E40" s="26"/>
      <c r="F40" s="26"/>
      <c r="G40" s="26"/>
      <c r="H40" s="27"/>
      <c r="I40" s="28"/>
      <c r="J40" s="28"/>
    </row>
    <row r="41" spans="1:10" ht="19.5" customHeight="1">
      <c r="A41" s="35"/>
      <c r="B41" s="174"/>
      <c r="C41" s="28"/>
      <c r="D41" s="28"/>
      <c r="E41" s="28"/>
      <c r="F41" s="28"/>
      <c r="G41" s="28"/>
      <c r="H41" s="28"/>
      <c r="I41" s="28"/>
      <c r="J41" s="28"/>
    </row>
    <row r="42" spans="1:10" ht="19.5" customHeight="1">
      <c r="A42" s="35"/>
      <c r="B42" s="174"/>
      <c r="C42" s="37"/>
      <c r="D42" s="37"/>
      <c r="E42" s="37"/>
      <c r="F42" s="37"/>
      <c r="G42" s="37"/>
      <c r="H42" s="37"/>
      <c r="I42" s="37"/>
      <c r="J42" s="37"/>
    </row>
    <row r="43" spans="1:10" ht="19.5" customHeight="1">
      <c r="A43" s="35"/>
      <c r="B43" s="174"/>
      <c r="C43" s="37"/>
      <c r="D43" s="37"/>
      <c r="E43" s="37"/>
      <c r="F43" s="37"/>
      <c r="G43" s="37"/>
      <c r="H43" s="37"/>
      <c r="I43" s="37"/>
      <c r="J43" s="37"/>
    </row>
    <row r="44" spans="1:10" ht="19.5" customHeight="1">
      <c r="A44" s="35"/>
      <c r="B44" s="174"/>
      <c r="C44" s="37"/>
      <c r="D44" s="37"/>
      <c r="E44" s="37"/>
      <c r="F44" s="37"/>
      <c r="G44" s="37"/>
      <c r="H44" s="37"/>
      <c r="I44" s="37"/>
      <c r="J44" s="37"/>
    </row>
    <row r="45" spans="1:10" ht="19.5" customHeight="1">
      <c r="A45" s="35"/>
      <c r="B45" s="174"/>
      <c r="C45" s="37"/>
      <c r="D45" s="37"/>
      <c r="E45" s="37"/>
      <c r="F45" s="37"/>
      <c r="G45" s="37"/>
      <c r="H45" s="37"/>
      <c r="I45" s="37"/>
      <c r="J45" s="37"/>
    </row>
    <row r="46" spans="1:10" ht="19.5" customHeight="1">
      <c r="A46" s="35"/>
      <c r="B46" s="174"/>
      <c r="C46" s="37"/>
      <c r="D46" s="37"/>
      <c r="E46" s="37"/>
      <c r="F46" s="37"/>
      <c r="G46" s="37"/>
      <c r="H46" s="37"/>
      <c r="I46" s="37"/>
      <c r="J46" s="37"/>
    </row>
    <row r="47" spans="1:10" ht="19.5" customHeight="1">
      <c r="A47" s="35"/>
      <c r="B47" s="174"/>
      <c r="C47" s="37"/>
      <c r="D47" s="37"/>
      <c r="E47" s="37"/>
      <c r="F47" s="37"/>
      <c r="G47" s="37"/>
      <c r="H47" s="37"/>
      <c r="I47" s="37"/>
      <c r="J47" s="37"/>
    </row>
    <row r="48" spans="1:10" ht="19.5" customHeight="1">
      <c r="A48" s="35"/>
      <c r="B48" s="174"/>
      <c r="C48" s="37"/>
      <c r="D48" s="37"/>
      <c r="E48" s="37"/>
      <c r="F48" s="37"/>
      <c r="G48" s="37"/>
      <c r="H48" s="37"/>
      <c r="I48" s="37"/>
      <c r="J48" s="37"/>
    </row>
    <row r="49" spans="1:10" ht="19.5" customHeight="1">
      <c r="A49" s="35"/>
      <c r="B49" s="174"/>
      <c r="C49" s="37"/>
      <c r="D49" s="37"/>
      <c r="E49" s="37"/>
      <c r="F49" s="37"/>
      <c r="G49" s="37"/>
      <c r="H49" s="37"/>
      <c r="I49" s="37"/>
      <c r="J49" s="37"/>
    </row>
    <row r="50" spans="1:10" s="40" customFormat="1" ht="19.5" customHeight="1">
      <c r="A50" s="38"/>
      <c r="B50" s="39"/>
      <c r="C50" s="165">
        <f>COUNTIF(C3:C41,"&gt;=5")</f>
        <v>27</v>
      </c>
      <c r="D50" s="165">
        <f aca="true" t="shared" si="2" ref="D50:I50">COUNTIF(D3:D41,"&gt;=5")</f>
        <v>10</v>
      </c>
      <c r="E50" s="165">
        <f t="shared" si="2"/>
        <v>30</v>
      </c>
      <c r="F50" s="165">
        <f t="shared" si="2"/>
        <v>28</v>
      </c>
      <c r="G50" s="165">
        <f t="shared" si="2"/>
        <v>28</v>
      </c>
      <c r="H50" s="165">
        <f t="shared" si="2"/>
        <v>9</v>
      </c>
      <c r="I50" s="165">
        <f t="shared" si="2"/>
        <v>0</v>
      </c>
      <c r="J50" s="165">
        <f>COUNTIF(J3:J41,"&gt;=30")</f>
        <v>21</v>
      </c>
    </row>
    <row r="51" spans="1:10" s="43" customFormat="1" ht="19.5" customHeight="1">
      <c r="A51" s="41"/>
      <c r="B51" s="42"/>
      <c r="C51" s="166">
        <f>COUNT(C3:C41)</f>
        <v>36</v>
      </c>
      <c r="D51" s="166">
        <f aca="true" t="shared" si="3" ref="D51:J51">COUNT(D3:D41)</f>
        <v>36</v>
      </c>
      <c r="E51" s="166">
        <f t="shared" si="3"/>
        <v>36</v>
      </c>
      <c r="F51" s="166">
        <f t="shared" si="3"/>
        <v>36</v>
      </c>
      <c r="G51" s="166">
        <f t="shared" si="3"/>
        <v>36</v>
      </c>
      <c r="H51" s="166">
        <f t="shared" si="3"/>
        <v>36</v>
      </c>
      <c r="I51" s="166">
        <f t="shared" si="3"/>
        <v>0</v>
      </c>
      <c r="J51" s="166">
        <f t="shared" si="3"/>
        <v>36</v>
      </c>
    </row>
    <row r="52" spans="1:10" ht="18.75">
      <c r="A52" s="35"/>
      <c r="B52" s="36"/>
      <c r="C52" s="37"/>
      <c r="D52" s="37"/>
      <c r="E52" s="37"/>
      <c r="F52" s="37"/>
      <c r="G52" s="37"/>
      <c r="H52" s="37"/>
      <c r="I52" s="37"/>
      <c r="J52" s="37"/>
    </row>
    <row r="53" spans="1:10" ht="18.75">
      <c r="A53" s="35"/>
      <c r="B53" s="36"/>
      <c r="C53" s="180">
        <f>C50/C51*100</f>
        <v>75</v>
      </c>
      <c r="D53" s="180">
        <f aca="true" t="shared" si="4" ref="D53:J53">D50/D51*100</f>
        <v>27.77777777777778</v>
      </c>
      <c r="E53" s="180">
        <f t="shared" si="4"/>
        <v>83.33333333333334</v>
      </c>
      <c r="F53" s="180">
        <f t="shared" si="4"/>
        <v>77.77777777777779</v>
      </c>
      <c r="G53" s="180">
        <f t="shared" si="4"/>
        <v>77.77777777777779</v>
      </c>
      <c r="H53" s="180">
        <f t="shared" si="4"/>
        <v>25</v>
      </c>
      <c r="I53" s="180" t="e">
        <f t="shared" si="4"/>
        <v>#DIV/0!</v>
      </c>
      <c r="J53" s="180">
        <f t="shared" si="4"/>
        <v>58.333333333333336</v>
      </c>
    </row>
    <row r="54" spans="1:10" ht="18.75">
      <c r="A54" s="35"/>
      <c r="B54" s="36"/>
      <c r="C54" s="37"/>
      <c r="D54" s="37"/>
      <c r="E54" s="37"/>
      <c r="F54" s="37"/>
      <c r="G54" s="37"/>
      <c r="H54" s="37"/>
      <c r="I54" s="37"/>
      <c r="J54" s="37"/>
    </row>
    <row r="55" spans="1:10" ht="18.75">
      <c r="A55" s="35"/>
      <c r="B55" s="37"/>
      <c r="C55" s="37"/>
      <c r="D55" s="37"/>
      <c r="E55" s="37"/>
      <c r="F55" s="37"/>
      <c r="G55" s="37"/>
      <c r="H55" s="37"/>
      <c r="I55" s="37"/>
      <c r="J55" s="37"/>
    </row>
    <row r="56" spans="1:10" ht="18.75">
      <c r="A56" s="35"/>
      <c r="B56" s="37"/>
      <c r="C56" s="37"/>
      <c r="D56" s="37"/>
      <c r="E56" s="37"/>
      <c r="F56" s="37"/>
      <c r="G56" s="37"/>
      <c r="H56" s="37"/>
      <c r="I56" s="37"/>
      <c r="J56" s="37"/>
    </row>
  </sheetData>
  <sheetProtection/>
  <mergeCells count="2">
    <mergeCell ref="A1:B1"/>
    <mergeCell ref="C1:J1"/>
  </mergeCells>
  <printOptions/>
  <pageMargins left="0.6299212598425197" right="0.5905511811023623" top="0.2362204724409449" bottom="0.2362204724409449" header="0.5118110236220472" footer="0.31496062992125984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3"/>
  <sheetViews>
    <sheetView zoomScale="85" zoomScaleNormal="85" zoomScalePageLayoutView="0" workbookViewId="0" topLeftCell="A31">
      <selection activeCell="J51" sqref="J51"/>
    </sheetView>
  </sheetViews>
  <sheetFormatPr defaultColWidth="8.66015625" defaultRowHeight="18"/>
  <cols>
    <col min="1" max="1" width="3.41015625" style="44" customWidth="1"/>
    <col min="2" max="2" width="22" style="33" customWidth="1"/>
    <col min="3" max="8" width="5.66015625" style="33" customWidth="1"/>
    <col min="9" max="10" width="6.66015625" style="33" customWidth="1"/>
    <col min="11" max="16384" width="8.83203125" style="33" customWidth="1"/>
  </cols>
  <sheetData>
    <row r="1" spans="1:10" ht="18.75" customHeight="1">
      <c r="A1" s="269" t="s">
        <v>154</v>
      </c>
      <c r="B1" s="269"/>
      <c r="C1" s="269" t="s">
        <v>1156</v>
      </c>
      <c r="D1" s="269"/>
      <c r="E1" s="269"/>
      <c r="F1" s="269"/>
      <c r="G1" s="269"/>
      <c r="H1" s="269"/>
      <c r="I1" s="269"/>
      <c r="J1" s="269"/>
    </row>
    <row r="2" spans="1:10" s="34" customFormat="1" ht="18.75" customHeight="1">
      <c r="A2" s="46" t="s">
        <v>0</v>
      </c>
      <c r="B2" s="46" t="s">
        <v>139</v>
      </c>
      <c r="C2" s="46" t="s">
        <v>140</v>
      </c>
      <c r="D2" s="46" t="s">
        <v>141</v>
      </c>
      <c r="E2" s="46" t="s">
        <v>6</v>
      </c>
      <c r="F2" s="46" t="s">
        <v>142</v>
      </c>
      <c r="G2" s="46" t="s">
        <v>143</v>
      </c>
      <c r="H2" s="185" t="s">
        <v>1153</v>
      </c>
      <c r="I2" s="46" t="s">
        <v>144</v>
      </c>
      <c r="J2" s="46" t="s">
        <v>145</v>
      </c>
    </row>
    <row r="3" spans="1:10" ht="18.75" customHeight="1">
      <c r="A3" s="107">
        <v>1</v>
      </c>
      <c r="B3" s="211" t="s">
        <v>652</v>
      </c>
      <c r="C3" s="188">
        <v>6</v>
      </c>
      <c r="D3" s="163">
        <v>1.5</v>
      </c>
      <c r="E3" s="164">
        <v>4</v>
      </c>
      <c r="F3" s="84">
        <v>6</v>
      </c>
      <c r="G3" s="213">
        <v>5</v>
      </c>
      <c r="H3" s="84">
        <v>5</v>
      </c>
      <c r="I3" s="189"/>
      <c r="J3" s="189">
        <f aca="true" t="shared" si="0" ref="J3:J37">C3+D3+E3+F3+G3+H3</f>
        <v>27.5</v>
      </c>
    </row>
    <row r="4" spans="1:10" ht="18.75" customHeight="1">
      <c r="A4" s="107">
        <v>2</v>
      </c>
      <c r="B4" s="211" t="s">
        <v>662</v>
      </c>
      <c r="C4" s="188">
        <v>5</v>
      </c>
      <c r="D4" s="163">
        <v>3</v>
      </c>
      <c r="E4" s="164">
        <v>4.8</v>
      </c>
      <c r="F4" s="84">
        <v>5.25</v>
      </c>
      <c r="G4" s="213">
        <v>7</v>
      </c>
      <c r="H4" s="84">
        <v>3.5</v>
      </c>
      <c r="I4" s="189"/>
      <c r="J4" s="189">
        <f t="shared" si="0"/>
        <v>28.55</v>
      </c>
    </row>
    <row r="5" spans="1:10" ht="18.75" customHeight="1">
      <c r="A5" s="107">
        <v>3</v>
      </c>
      <c r="B5" s="211" t="s">
        <v>670</v>
      </c>
      <c r="C5" s="188">
        <v>5</v>
      </c>
      <c r="D5" s="163">
        <v>4</v>
      </c>
      <c r="E5" s="164">
        <v>5.5</v>
      </c>
      <c r="F5" s="84">
        <v>3.5</v>
      </c>
      <c r="G5" s="213">
        <v>5</v>
      </c>
      <c r="H5" s="84">
        <v>1.5</v>
      </c>
      <c r="I5" s="189"/>
      <c r="J5" s="189">
        <f t="shared" si="0"/>
        <v>24.5</v>
      </c>
    </row>
    <row r="6" spans="1:10" ht="18.75" customHeight="1">
      <c r="A6" s="107">
        <v>4</v>
      </c>
      <c r="B6" s="211" t="s">
        <v>674</v>
      </c>
      <c r="C6" s="188">
        <v>5</v>
      </c>
      <c r="D6" s="163">
        <v>3</v>
      </c>
      <c r="E6" s="164">
        <v>5</v>
      </c>
      <c r="F6" s="84">
        <v>1.75</v>
      </c>
      <c r="G6" s="213">
        <v>4</v>
      </c>
      <c r="H6" s="84">
        <v>1.25</v>
      </c>
      <c r="I6" s="189"/>
      <c r="J6" s="189">
        <f t="shared" si="0"/>
        <v>20</v>
      </c>
    </row>
    <row r="7" spans="1:10" ht="18.75" customHeight="1">
      <c r="A7" s="107">
        <v>5</v>
      </c>
      <c r="B7" s="211" t="s">
        <v>677</v>
      </c>
      <c r="C7" s="188">
        <v>6</v>
      </c>
      <c r="D7" s="163">
        <v>3.5</v>
      </c>
      <c r="E7" s="164">
        <v>5.8</v>
      </c>
      <c r="F7" s="84">
        <v>5.5</v>
      </c>
      <c r="G7" s="213">
        <v>3</v>
      </c>
      <c r="H7" s="84">
        <v>3.25</v>
      </c>
      <c r="I7" s="189"/>
      <c r="J7" s="189">
        <f t="shared" si="0"/>
        <v>27.05</v>
      </c>
    </row>
    <row r="8" spans="1:10" ht="18.75" customHeight="1">
      <c r="A8" s="107">
        <v>6</v>
      </c>
      <c r="B8" s="211" t="s">
        <v>699</v>
      </c>
      <c r="C8" s="188">
        <v>7.5</v>
      </c>
      <c r="D8" s="163">
        <v>3.5</v>
      </c>
      <c r="E8" s="164">
        <v>8.3</v>
      </c>
      <c r="F8" s="84">
        <v>6.25</v>
      </c>
      <c r="G8" s="213">
        <v>5</v>
      </c>
      <c r="H8" s="84">
        <v>2.25</v>
      </c>
      <c r="I8" s="189"/>
      <c r="J8" s="189">
        <f t="shared" si="0"/>
        <v>32.8</v>
      </c>
    </row>
    <row r="9" spans="1:10" ht="18.75" customHeight="1">
      <c r="A9" s="107">
        <v>7</v>
      </c>
      <c r="B9" s="211" t="s">
        <v>705</v>
      </c>
      <c r="C9" s="188">
        <v>6</v>
      </c>
      <c r="D9" s="163">
        <v>5</v>
      </c>
      <c r="E9" s="164">
        <v>7.6</v>
      </c>
      <c r="F9" s="84">
        <v>3.75</v>
      </c>
      <c r="G9" s="213">
        <v>5.5</v>
      </c>
      <c r="H9" s="84">
        <v>3.25</v>
      </c>
      <c r="I9" s="189"/>
      <c r="J9" s="189">
        <f t="shared" si="0"/>
        <v>31.1</v>
      </c>
    </row>
    <row r="10" spans="1:10" ht="18.75" customHeight="1">
      <c r="A10" s="107">
        <v>8</v>
      </c>
      <c r="B10" s="211" t="s">
        <v>708</v>
      </c>
      <c r="C10" s="188">
        <v>5.5</v>
      </c>
      <c r="D10" s="163">
        <v>3.5</v>
      </c>
      <c r="E10" s="164">
        <v>8.6</v>
      </c>
      <c r="F10" s="84">
        <v>6.5</v>
      </c>
      <c r="G10" s="213">
        <v>7</v>
      </c>
      <c r="H10" s="84">
        <v>1.25</v>
      </c>
      <c r="I10" s="189"/>
      <c r="J10" s="189">
        <f t="shared" si="0"/>
        <v>32.35</v>
      </c>
    </row>
    <row r="11" spans="1:10" ht="18.75" customHeight="1">
      <c r="A11" s="107">
        <v>9</v>
      </c>
      <c r="B11" s="211" t="s">
        <v>713</v>
      </c>
      <c r="C11" s="188">
        <v>7</v>
      </c>
      <c r="D11" s="163">
        <v>5.5</v>
      </c>
      <c r="E11" s="164">
        <v>7.8</v>
      </c>
      <c r="F11" s="84">
        <v>3.25</v>
      </c>
      <c r="G11" s="213">
        <v>6.5</v>
      </c>
      <c r="H11" s="84">
        <v>4</v>
      </c>
      <c r="I11" s="189"/>
      <c r="J11" s="189">
        <f t="shared" si="0"/>
        <v>34.05</v>
      </c>
    </row>
    <row r="12" spans="1:10" ht="18.75" customHeight="1">
      <c r="A12" s="107">
        <v>10</v>
      </c>
      <c r="B12" s="211" t="s">
        <v>147</v>
      </c>
      <c r="C12" s="188">
        <v>4</v>
      </c>
      <c r="D12" s="163">
        <v>5.5</v>
      </c>
      <c r="E12" s="164">
        <v>6.3</v>
      </c>
      <c r="F12" s="84">
        <v>5.5</v>
      </c>
      <c r="G12" s="213">
        <v>5.5</v>
      </c>
      <c r="H12" s="84">
        <v>1.5</v>
      </c>
      <c r="I12" s="189"/>
      <c r="J12" s="189">
        <f t="shared" si="0"/>
        <v>28.3</v>
      </c>
    </row>
    <row r="13" spans="1:10" ht="18.75" customHeight="1">
      <c r="A13" s="107">
        <v>11</v>
      </c>
      <c r="B13" s="211" t="s">
        <v>740</v>
      </c>
      <c r="C13" s="188">
        <v>5.5</v>
      </c>
      <c r="D13" s="163">
        <v>5.25</v>
      </c>
      <c r="E13" s="164">
        <v>7.3</v>
      </c>
      <c r="F13" s="84">
        <v>5.5</v>
      </c>
      <c r="G13" s="213">
        <v>6</v>
      </c>
      <c r="H13" s="84">
        <v>1.25</v>
      </c>
      <c r="I13" s="189"/>
      <c r="J13" s="189">
        <f t="shared" si="0"/>
        <v>30.8</v>
      </c>
    </row>
    <row r="14" spans="1:10" ht="18.75" customHeight="1">
      <c r="A14" s="107">
        <v>12</v>
      </c>
      <c r="B14" s="211" t="s">
        <v>750</v>
      </c>
      <c r="C14" s="188">
        <v>6.5</v>
      </c>
      <c r="D14" s="163">
        <v>5.75</v>
      </c>
      <c r="E14" s="164">
        <v>7.5</v>
      </c>
      <c r="F14" s="84">
        <v>3.25</v>
      </c>
      <c r="G14" s="213">
        <v>3</v>
      </c>
      <c r="H14" s="84">
        <v>3</v>
      </c>
      <c r="I14" s="189"/>
      <c r="J14" s="189">
        <f t="shared" si="0"/>
        <v>29</v>
      </c>
    </row>
    <row r="15" spans="1:10" ht="18.75" customHeight="1">
      <c r="A15" s="107">
        <v>13</v>
      </c>
      <c r="B15" s="211" t="s">
        <v>758</v>
      </c>
      <c r="C15" s="188">
        <v>6</v>
      </c>
      <c r="D15" s="163">
        <v>4.5</v>
      </c>
      <c r="E15" s="164">
        <v>5.2</v>
      </c>
      <c r="F15" s="84">
        <v>6.75</v>
      </c>
      <c r="G15" s="213">
        <v>5.5</v>
      </c>
      <c r="H15" s="84">
        <v>3.25</v>
      </c>
      <c r="I15" s="189"/>
      <c r="J15" s="189">
        <f t="shared" si="0"/>
        <v>31.2</v>
      </c>
    </row>
    <row r="16" spans="1:10" ht="18.75" customHeight="1">
      <c r="A16" s="107">
        <v>14</v>
      </c>
      <c r="B16" s="211" t="s">
        <v>762</v>
      </c>
      <c r="C16" s="188">
        <v>5.5</v>
      </c>
      <c r="D16" s="163">
        <v>4.75</v>
      </c>
      <c r="E16" s="164">
        <v>7</v>
      </c>
      <c r="F16" s="84">
        <v>1</v>
      </c>
      <c r="G16" s="213">
        <v>3</v>
      </c>
      <c r="H16" s="84">
        <v>5.5</v>
      </c>
      <c r="I16" s="189"/>
      <c r="J16" s="189">
        <f t="shared" si="0"/>
        <v>26.75</v>
      </c>
    </row>
    <row r="17" spans="1:10" ht="18.75" customHeight="1">
      <c r="A17" s="107">
        <v>15</v>
      </c>
      <c r="B17" s="211" t="s">
        <v>773</v>
      </c>
      <c r="C17" s="188">
        <v>3.5</v>
      </c>
      <c r="D17" s="163">
        <v>1.5</v>
      </c>
      <c r="E17" s="164">
        <v>3.7</v>
      </c>
      <c r="F17" s="84">
        <v>2.5</v>
      </c>
      <c r="G17" s="213">
        <v>4</v>
      </c>
      <c r="H17" s="84">
        <v>1</v>
      </c>
      <c r="I17" s="189"/>
      <c r="J17" s="189">
        <f t="shared" si="0"/>
        <v>16.2</v>
      </c>
    </row>
    <row r="18" spans="1:10" ht="18.75" customHeight="1">
      <c r="A18" s="107">
        <v>16</v>
      </c>
      <c r="B18" s="211" t="s">
        <v>779</v>
      </c>
      <c r="C18" s="188">
        <v>6.5</v>
      </c>
      <c r="D18" s="163">
        <v>3</v>
      </c>
      <c r="E18" s="164">
        <v>4.2</v>
      </c>
      <c r="F18" s="84">
        <v>5.75</v>
      </c>
      <c r="G18" s="213">
        <v>5</v>
      </c>
      <c r="H18" s="84">
        <v>3.25</v>
      </c>
      <c r="I18" s="189"/>
      <c r="J18" s="189">
        <f t="shared" si="0"/>
        <v>27.7</v>
      </c>
    </row>
    <row r="19" spans="1:10" ht="18.75" customHeight="1">
      <c r="A19" s="107">
        <v>17</v>
      </c>
      <c r="B19" s="211" t="s">
        <v>781</v>
      </c>
      <c r="C19" s="188">
        <v>5.5</v>
      </c>
      <c r="D19" s="163">
        <v>5.75</v>
      </c>
      <c r="E19" s="164">
        <v>3.3</v>
      </c>
      <c r="F19" s="84">
        <v>4.75</v>
      </c>
      <c r="G19" s="213">
        <v>2</v>
      </c>
      <c r="H19" s="84">
        <v>0.75</v>
      </c>
      <c r="I19" s="189"/>
      <c r="J19" s="189">
        <f t="shared" si="0"/>
        <v>22.05</v>
      </c>
    </row>
    <row r="20" spans="1:10" ht="18.75" customHeight="1">
      <c r="A20" s="107">
        <v>18</v>
      </c>
      <c r="B20" s="211" t="s">
        <v>805</v>
      </c>
      <c r="C20" s="188">
        <v>5.5</v>
      </c>
      <c r="D20" s="163">
        <v>4</v>
      </c>
      <c r="E20" s="164">
        <v>5.8</v>
      </c>
      <c r="F20" s="84">
        <v>5.5</v>
      </c>
      <c r="G20" s="213">
        <v>7.5</v>
      </c>
      <c r="H20" s="84">
        <v>5.75</v>
      </c>
      <c r="I20" s="189"/>
      <c r="J20" s="189">
        <f t="shared" si="0"/>
        <v>34.05</v>
      </c>
    </row>
    <row r="21" spans="1:10" ht="18.75" customHeight="1">
      <c r="A21" s="107">
        <v>19</v>
      </c>
      <c r="B21" s="211" t="s">
        <v>809</v>
      </c>
      <c r="C21" s="188">
        <v>6.5</v>
      </c>
      <c r="D21" s="163">
        <v>5.75</v>
      </c>
      <c r="E21" s="164">
        <v>5.5</v>
      </c>
      <c r="F21" s="84">
        <v>7.75</v>
      </c>
      <c r="G21" s="213">
        <v>9</v>
      </c>
      <c r="H21" s="84">
        <v>4.75</v>
      </c>
      <c r="I21" s="189"/>
      <c r="J21" s="189">
        <f t="shared" si="0"/>
        <v>39.25</v>
      </c>
    </row>
    <row r="22" spans="1:10" ht="18.75" customHeight="1">
      <c r="A22" s="107">
        <v>20</v>
      </c>
      <c r="B22" s="211" t="s">
        <v>813</v>
      </c>
      <c r="C22" s="188">
        <v>2</v>
      </c>
      <c r="D22" s="163">
        <v>2</v>
      </c>
      <c r="E22" s="164">
        <v>5</v>
      </c>
      <c r="F22" s="84">
        <v>5</v>
      </c>
      <c r="G22" s="213">
        <v>2.5</v>
      </c>
      <c r="H22" s="84">
        <v>3</v>
      </c>
      <c r="I22" s="189"/>
      <c r="J22" s="189">
        <f t="shared" si="0"/>
        <v>19.5</v>
      </c>
    </row>
    <row r="23" spans="1:10" ht="18.75" customHeight="1">
      <c r="A23" s="107">
        <v>21</v>
      </c>
      <c r="B23" s="211" t="s">
        <v>817</v>
      </c>
      <c r="C23" s="188">
        <v>5.5</v>
      </c>
      <c r="D23" s="163">
        <v>2.5</v>
      </c>
      <c r="E23" s="164">
        <v>5.5</v>
      </c>
      <c r="F23" s="84">
        <v>3.5</v>
      </c>
      <c r="G23" s="213">
        <v>3.5</v>
      </c>
      <c r="H23" s="84">
        <v>4.75</v>
      </c>
      <c r="I23" s="189"/>
      <c r="J23" s="189">
        <f t="shared" si="0"/>
        <v>25.25</v>
      </c>
    </row>
    <row r="24" spans="1:10" ht="18.75" customHeight="1">
      <c r="A24" s="107">
        <v>22</v>
      </c>
      <c r="B24" s="211" t="s">
        <v>822</v>
      </c>
      <c r="C24" s="188">
        <v>6.5</v>
      </c>
      <c r="D24" s="163">
        <v>2.25</v>
      </c>
      <c r="E24" s="164">
        <v>6</v>
      </c>
      <c r="F24" s="84">
        <v>4.5</v>
      </c>
      <c r="G24" s="213">
        <v>7.5</v>
      </c>
      <c r="H24" s="84">
        <v>7</v>
      </c>
      <c r="I24" s="189"/>
      <c r="J24" s="189">
        <f t="shared" si="0"/>
        <v>33.75</v>
      </c>
    </row>
    <row r="25" spans="1:10" ht="18.75" customHeight="1">
      <c r="A25" s="107">
        <v>23</v>
      </c>
      <c r="B25" s="211" t="s">
        <v>824</v>
      </c>
      <c r="C25" s="188">
        <v>5</v>
      </c>
      <c r="D25" s="163">
        <v>2.75</v>
      </c>
      <c r="E25" s="164">
        <v>3</v>
      </c>
      <c r="F25" s="84">
        <v>3</v>
      </c>
      <c r="G25" s="213">
        <v>6</v>
      </c>
      <c r="H25" s="84">
        <v>6.75</v>
      </c>
      <c r="I25" s="189"/>
      <c r="J25" s="189">
        <f t="shared" si="0"/>
        <v>26.5</v>
      </c>
    </row>
    <row r="26" spans="1:10" ht="18.75" customHeight="1">
      <c r="A26" s="107">
        <v>24</v>
      </c>
      <c r="B26" s="211" t="s">
        <v>826</v>
      </c>
      <c r="C26" s="188">
        <v>5.5</v>
      </c>
      <c r="D26" s="163">
        <v>3.75</v>
      </c>
      <c r="E26" s="164">
        <v>5</v>
      </c>
      <c r="F26" s="84">
        <v>3.75</v>
      </c>
      <c r="G26" s="213">
        <v>5.5</v>
      </c>
      <c r="H26" s="84">
        <v>4.5</v>
      </c>
      <c r="I26" s="189"/>
      <c r="J26" s="189">
        <f t="shared" si="0"/>
        <v>28</v>
      </c>
    </row>
    <row r="27" spans="1:10" ht="18.75" customHeight="1">
      <c r="A27" s="107">
        <v>25</v>
      </c>
      <c r="B27" s="211" t="s">
        <v>830</v>
      </c>
      <c r="C27" s="188">
        <v>6</v>
      </c>
      <c r="D27" s="163">
        <v>2.25</v>
      </c>
      <c r="E27" s="164">
        <v>5</v>
      </c>
      <c r="F27" s="84">
        <v>1</v>
      </c>
      <c r="G27" s="213">
        <v>5</v>
      </c>
      <c r="H27" s="84">
        <v>6.75</v>
      </c>
      <c r="I27" s="189"/>
      <c r="J27" s="189">
        <f t="shared" si="0"/>
        <v>26</v>
      </c>
    </row>
    <row r="28" spans="1:10" ht="18.75" customHeight="1">
      <c r="A28" s="107">
        <v>26</v>
      </c>
      <c r="B28" s="211" t="s">
        <v>163</v>
      </c>
      <c r="C28" s="188">
        <v>0.5</v>
      </c>
      <c r="D28" s="163">
        <v>3.5</v>
      </c>
      <c r="E28" s="164">
        <v>4</v>
      </c>
      <c r="F28" s="84">
        <v>0.5</v>
      </c>
      <c r="G28" s="213">
        <v>6</v>
      </c>
      <c r="H28" s="84">
        <v>6</v>
      </c>
      <c r="I28" s="189"/>
      <c r="J28" s="189">
        <f t="shared" si="0"/>
        <v>20.5</v>
      </c>
    </row>
    <row r="29" spans="1:10" ht="18.75">
      <c r="A29" s="107">
        <v>27</v>
      </c>
      <c r="B29" s="211" t="s">
        <v>838</v>
      </c>
      <c r="C29" s="188">
        <v>7</v>
      </c>
      <c r="D29" s="163">
        <v>3</v>
      </c>
      <c r="E29" s="164">
        <v>3.5</v>
      </c>
      <c r="F29" s="84">
        <v>0.75</v>
      </c>
      <c r="G29" s="213">
        <v>2</v>
      </c>
      <c r="H29" s="84">
        <v>6.75</v>
      </c>
      <c r="I29" s="189"/>
      <c r="J29" s="189">
        <f t="shared" si="0"/>
        <v>23</v>
      </c>
    </row>
    <row r="30" spans="1:10" ht="18.75" customHeight="1">
      <c r="A30" s="107">
        <v>28</v>
      </c>
      <c r="B30" s="211" t="s">
        <v>839</v>
      </c>
      <c r="C30" s="188">
        <v>1.5</v>
      </c>
      <c r="D30" s="163">
        <v>3.5</v>
      </c>
      <c r="E30" s="164">
        <v>2.8</v>
      </c>
      <c r="F30" s="84">
        <v>2.75</v>
      </c>
      <c r="G30" s="213">
        <v>2.5</v>
      </c>
      <c r="H30" s="84">
        <v>6.25</v>
      </c>
      <c r="I30" s="189"/>
      <c r="J30" s="189">
        <f t="shared" si="0"/>
        <v>19.3</v>
      </c>
    </row>
    <row r="31" spans="1:10" ht="18.75">
      <c r="A31" s="107">
        <v>29</v>
      </c>
      <c r="B31" s="211" t="s">
        <v>841</v>
      </c>
      <c r="C31" s="188">
        <v>4.5</v>
      </c>
      <c r="D31" s="163">
        <v>4</v>
      </c>
      <c r="E31" s="164">
        <v>4.2</v>
      </c>
      <c r="F31" s="84">
        <v>2.5</v>
      </c>
      <c r="G31" s="213">
        <v>4</v>
      </c>
      <c r="H31" s="84">
        <v>4</v>
      </c>
      <c r="I31" s="189"/>
      <c r="J31" s="189">
        <f t="shared" si="0"/>
        <v>23.2</v>
      </c>
    </row>
    <row r="32" spans="1:10" ht="18.75">
      <c r="A32" s="107">
        <v>30</v>
      </c>
      <c r="B32" s="211" t="s">
        <v>856</v>
      </c>
      <c r="C32" s="188">
        <v>6</v>
      </c>
      <c r="D32" s="163">
        <v>4.25</v>
      </c>
      <c r="E32" s="164">
        <v>5</v>
      </c>
      <c r="F32" s="84">
        <v>4.75</v>
      </c>
      <c r="G32" s="213">
        <v>4.5</v>
      </c>
      <c r="H32" s="84">
        <v>4.75</v>
      </c>
      <c r="I32" s="189"/>
      <c r="J32" s="189">
        <f t="shared" si="0"/>
        <v>29.25</v>
      </c>
    </row>
    <row r="33" spans="1:10" ht="18.75">
      <c r="A33" s="107">
        <v>31</v>
      </c>
      <c r="B33" s="211" t="s">
        <v>874</v>
      </c>
      <c r="C33" s="188">
        <v>7</v>
      </c>
      <c r="D33" s="163">
        <v>5.25</v>
      </c>
      <c r="E33" s="164">
        <v>5</v>
      </c>
      <c r="F33" s="84">
        <v>4.75</v>
      </c>
      <c r="G33" s="213">
        <v>8</v>
      </c>
      <c r="H33" s="84">
        <v>4.75</v>
      </c>
      <c r="I33" s="189"/>
      <c r="J33" s="189">
        <f t="shared" si="0"/>
        <v>34.75</v>
      </c>
    </row>
    <row r="34" spans="1:10" ht="18.75">
      <c r="A34" s="107">
        <v>32</v>
      </c>
      <c r="B34" s="211" t="s">
        <v>879</v>
      </c>
      <c r="C34" s="188">
        <v>5.5</v>
      </c>
      <c r="D34" s="163">
        <v>3.5</v>
      </c>
      <c r="E34" s="164">
        <v>7</v>
      </c>
      <c r="F34" s="84">
        <v>5.75</v>
      </c>
      <c r="G34" s="213">
        <v>7</v>
      </c>
      <c r="H34" s="84">
        <v>6.5</v>
      </c>
      <c r="I34" s="189"/>
      <c r="J34" s="189">
        <f t="shared" si="0"/>
        <v>35.25</v>
      </c>
    </row>
    <row r="35" spans="1:10" ht="18.75">
      <c r="A35" s="107">
        <v>33</v>
      </c>
      <c r="B35" s="211" t="s">
        <v>880</v>
      </c>
      <c r="C35" s="188">
        <v>7</v>
      </c>
      <c r="D35" s="163">
        <v>5</v>
      </c>
      <c r="E35" s="164">
        <v>7</v>
      </c>
      <c r="F35" s="84">
        <v>6.5</v>
      </c>
      <c r="G35" s="213">
        <v>8.5</v>
      </c>
      <c r="H35" s="84">
        <v>6.25</v>
      </c>
      <c r="I35" s="189"/>
      <c r="J35" s="189">
        <f t="shared" si="0"/>
        <v>40.25</v>
      </c>
    </row>
    <row r="36" spans="1:10" ht="18.75">
      <c r="A36" s="107">
        <v>34</v>
      </c>
      <c r="B36" s="211" t="s">
        <v>883</v>
      </c>
      <c r="C36" s="188">
        <v>4</v>
      </c>
      <c r="D36" s="163">
        <v>3.5</v>
      </c>
      <c r="E36" s="164">
        <v>7</v>
      </c>
      <c r="F36" s="84">
        <v>7.5</v>
      </c>
      <c r="G36" s="213">
        <v>6.5</v>
      </c>
      <c r="H36" s="84">
        <v>6.25</v>
      </c>
      <c r="I36" s="189"/>
      <c r="J36" s="189">
        <f t="shared" si="0"/>
        <v>34.75</v>
      </c>
    </row>
    <row r="37" spans="1:10" ht="18.75">
      <c r="A37" s="107">
        <v>35</v>
      </c>
      <c r="B37" s="211" t="s">
        <v>889</v>
      </c>
      <c r="C37" s="188">
        <v>4</v>
      </c>
      <c r="D37" s="163">
        <v>3.5</v>
      </c>
      <c r="E37" s="164">
        <v>7.5</v>
      </c>
      <c r="F37" s="84">
        <v>6.75</v>
      </c>
      <c r="G37" s="213">
        <v>7.5</v>
      </c>
      <c r="H37" s="84">
        <v>6.75</v>
      </c>
      <c r="I37" s="189"/>
      <c r="J37" s="189">
        <f t="shared" si="0"/>
        <v>36</v>
      </c>
    </row>
    <row r="38" spans="1:10" ht="18.75">
      <c r="A38" s="107">
        <v>36</v>
      </c>
      <c r="B38" s="82"/>
      <c r="C38" s="171"/>
      <c r="D38" s="163"/>
      <c r="E38" s="164"/>
      <c r="F38" s="160"/>
      <c r="G38" s="160"/>
      <c r="H38" s="160"/>
      <c r="I38" s="50"/>
      <c r="J38" s="50"/>
    </row>
    <row r="39" spans="1:10" ht="18.75">
      <c r="A39" s="107">
        <v>37</v>
      </c>
      <c r="B39" s="82"/>
      <c r="C39" s="171"/>
      <c r="D39" s="163"/>
      <c r="E39" s="164"/>
      <c r="F39" s="160"/>
      <c r="G39" s="160"/>
      <c r="H39" s="160"/>
      <c r="I39" s="50"/>
      <c r="J39" s="50"/>
    </row>
    <row r="40" spans="1:10" ht="18.75">
      <c r="A40" s="107">
        <v>38</v>
      </c>
      <c r="B40" s="83"/>
      <c r="C40" s="84"/>
      <c r="D40" s="84"/>
      <c r="E40" s="84"/>
      <c r="F40" s="84"/>
      <c r="G40" s="84"/>
      <c r="H40" s="105"/>
      <c r="I40" s="106"/>
      <c r="J40" s="106"/>
    </row>
    <row r="41" spans="1:10" ht="18.75">
      <c r="A41" s="107">
        <v>39</v>
      </c>
      <c r="B41" s="83"/>
      <c r="C41" s="84"/>
      <c r="D41" s="84"/>
      <c r="E41" s="84"/>
      <c r="F41" s="84"/>
      <c r="G41" s="84"/>
      <c r="H41" s="105"/>
      <c r="I41" s="106"/>
      <c r="J41" s="106"/>
    </row>
    <row r="42" spans="1:10" ht="18.75">
      <c r="A42" s="80">
        <v>40</v>
      </c>
      <c r="B42" s="83"/>
      <c r="C42" s="84"/>
      <c r="D42" s="84"/>
      <c r="E42" s="84"/>
      <c r="F42" s="84"/>
      <c r="G42" s="84"/>
      <c r="H42" s="105"/>
      <c r="I42" s="106"/>
      <c r="J42" s="106"/>
    </row>
    <row r="43" spans="1:10" ht="18.75">
      <c r="A43" s="35"/>
      <c r="B43" s="16"/>
      <c r="C43" s="26"/>
      <c r="D43" s="26"/>
      <c r="E43" s="26"/>
      <c r="F43" s="26"/>
      <c r="G43" s="26"/>
      <c r="H43" s="27"/>
      <c r="I43" s="28"/>
      <c r="J43" s="28"/>
    </row>
    <row r="44" spans="1:10" ht="18.75">
      <c r="A44" s="35"/>
      <c r="B44" s="181"/>
      <c r="C44" s="174"/>
      <c r="D44" s="174"/>
      <c r="E44" s="174"/>
      <c r="F44" s="174"/>
      <c r="G44" s="174"/>
      <c r="H44" s="175"/>
      <c r="I44" s="182"/>
      <c r="J44" s="37"/>
    </row>
    <row r="45" spans="1:10" ht="19.5" customHeight="1">
      <c r="A45" s="35"/>
      <c r="B45" s="36"/>
      <c r="C45" s="37"/>
      <c r="D45" s="37"/>
      <c r="E45" s="37"/>
      <c r="F45" s="37"/>
      <c r="G45" s="37"/>
      <c r="H45" s="37"/>
      <c r="I45" s="37"/>
      <c r="J45" s="37"/>
    </row>
    <row r="46" spans="1:9" ht="19.5" customHeight="1">
      <c r="A46" s="35"/>
      <c r="B46" s="36"/>
      <c r="C46" s="37"/>
      <c r="D46" s="37"/>
      <c r="E46" s="37"/>
      <c r="F46" s="37"/>
      <c r="G46" s="37"/>
      <c r="H46" s="37"/>
      <c r="I46" s="37"/>
    </row>
    <row r="47" spans="1:9" ht="19.5" customHeight="1">
      <c r="A47" s="35"/>
      <c r="B47" s="36"/>
      <c r="C47" s="37"/>
      <c r="D47" s="37"/>
      <c r="E47" s="37"/>
      <c r="F47" s="37"/>
      <c r="G47" s="37"/>
      <c r="H47" s="37"/>
      <c r="I47" s="37"/>
    </row>
    <row r="48" spans="1:9" ht="19.5" customHeight="1">
      <c r="A48" s="35"/>
      <c r="B48" s="36"/>
      <c r="C48" s="37"/>
      <c r="D48" s="37"/>
      <c r="E48" s="37"/>
      <c r="F48" s="37"/>
      <c r="G48" s="37"/>
      <c r="H48" s="37"/>
      <c r="I48" s="37"/>
    </row>
    <row r="49" spans="1:9" ht="19.5" customHeight="1">
      <c r="A49" s="35"/>
      <c r="B49" s="36"/>
      <c r="C49" s="37"/>
      <c r="D49" s="37"/>
      <c r="E49" s="37"/>
      <c r="F49" s="37"/>
      <c r="G49" s="37"/>
      <c r="H49" s="37"/>
      <c r="I49" s="37"/>
    </row>
    <row r="50" spans="1:10" s="40" customFormat="1" ht="18.75">
      <c r="A50" s="38"/>
      <c r="B50" s="39"/>
      <c r="C50" s="165">
        <f>COUNTIF(C3:C42,"&gt;=5")</f>
        <v>27</v>
      </c>
      <c r="D50" s="165">
        <f aca="true" t="shared" si="1" ref="D50:I50">COUNTIF(D3:D42,"&gt;=5")</f>
        <v>9</v>
      </c>
      <c r="E50" s="165">
        <f t="shared" si="1"/>
        <v>25</v>
      </c>
      <c r="F50" s="165">
        <f t="shared" si="1"/>
        <v>16</v>
      </c>
      <c r="G50" s="165">
        <f t="shared" si="1"/>
        <v>23</v>
      </c>
      <c r="H50" s="165">
        <f t="shared" si="1"/>
        <v>13</v>
      </c>
      <c r="I50" s="165">
        <f t="shared" si="1"/>
        <v>0</v>
      </c>
      <c r="J50" s="165">
        <f>COUNTIF(J3:J42,"&gt;=30")</f>
        <v>14</v>
      </c>
    </row>
    <row r="51" spans="1:10" s="43" customFormat="1" ht="18.75">
      <c r="A51" s="41"/>
      <c r="B51" s="42"/>
      <c r="C51" s="166">
        <f>COUNT(C3:C42)</f>
        <v>35</v>
      </c>
      <c r="D51" s="166">
        <f aca="true" t="shared" si="2" ref="D51:J51">COUNT(D3:D42)</f>
        <v>35</v>
      </c>
      <c r="E51" s="166">
        <f t="shared" si="2"/>
        <v>35</v>
      </c>
      <c r="F51" s="166">
        <f t="shared" si="2"/>
        <v>35</v>
      </c>
      <c r="G51" s="166">
        <f t="shared" si="2"/>
        <v>35</v>
      </c>
      <c r="H51" s="166">
        <f t="shared" si="2"/>
        <v>35</v>
      </c>
      <c r="I51" s="166">
        <f t="shared" si="2"/>
        <v>0</v>
      </c>
      <c r="J51" s="166">
        <f t="shared" si="2"/>
        <v>35</v>
      </c>
    </row>
    <row r="52" spans="1:10" ht="18.75">
      <c r="A52" s="35"/>
      <c r="B52" s="36"/>
      <c r="C52" s="37"/>
      <c r="D52" s="37"/>
      <c r="E52" s="37"/>
      <c r="F52" s="37"/>
      <c r="G52" s="37"/>
      <c r="H52" s="37"/>
      <c r="I52" s="37"/>
      <c r="J52" s="37"/>
    </row>
    <row r="53" spans="1:10" ht="18.75">
      <c r="A53" s="35"/>
      <c r="B53" s="36"/>
      <c r="C53" s="180">
        <f>C50/C51*100</f>
        <v>77.14285714285715</v>
      </c>
      <c r="D53" s="180">
        <f aca="true" t="shared" si="3" ref="D53:J53">D50/D51*100</f>
        <v>25.71428571428571</v>
      </c>
      <c r="E53" s="180">
        <f t="shared" si="3"/>
        <v>71.42857142857143</v>
      </c>
      <c r="F53" s="180">
        <f t="shared" si="3"/>
        <v>45.714285714285715</v>
      </c>
      <c r="G53" s="180">
        <f t="shared" si="3"/>
        <v>65.71428571428571</v>
      </c>
      <c r="H53" s="180">
        <f t="shared" si="3"/>
        <v>37.142857142857146</v>
      </c>
      <c r="I53" s="180" t="e">
        <f t="shared" si="3"/>
        <v>#DIV/0!</v>
      </c>
      <c r="J53" s="180">
        <f t="shared" si="3"/>
        <v>40</v>
      </c>
    </row>
    <row r="54" spans="1:9" ht="18.75">
      <c r="A54" s="35"/>
      <c r="B54" s="36"/>
      <c r="C54" s="37"/>
      <c r="D54" s="37"/>
      <c r="E54" s="37"/>
      <c r="F54" s="37"/>
      <c r="G54" s="37"/>
      <c r="H54" s="37"/>
      <c r="I54" s="37"/>
    </row>
    <row r="55" spans="1:9" ht="18.75">
      <c r="A55" s="35"/>
      <c r="B55" s="37"/>
      <c r="C55" s="37"/>
      <c r="D55" s="37"/>
      <c r="E55" s="37"/>
      <c r="F55" s="37"/>
      <c r="G55" s="37"/>
      <c r="H55" s="37"/>
      <c r="I55" s="37"/>
    </row>
    <row r="56" spans="1:9" ht="18.75">
      <c r="A56" s="35"/>
      <c r="B56" s="37"/>
      <c r="C56" s="37"/>
      <c r="D56" s="37"/>
      <c r="E56" s="37"/>
      <c r="F56" s="37"/>
      <c r="G56" s="37"/>
      <c r="H56" s="37"/>
      <c r="I56" s="37"/>
    </row>
    <row r="57" spans="1:9" ht="18.75">
      <c r="A57" s="35"/>
      <c r="B57" s="37"/>
      <c r="C57" s="37"/>
      <c r="D57" s="37"/>
      <c r="E57" s="37"/>
      <c r="F57" s="37"/>
      <c r="G57" s="37"/>
      <c r="H57" s="37"/>
      <c r="I57" s="37"/>
    </row>
    <row r="58" spans="1:9" ht="18.75">
      <c r="A58" s="35"/>
      <c r="B58" s="37"/>
      <c r="C58" s="37"/>
      <c r="D58" s="37"/>
      <c r="E58" s="37"/>
      <c r="F58" s="37"/>
      <c r="G58" s="37"/>
      <c r="H58" s="37"/>
      <c r="I58" s="37"/>
    </row>
    <row r="59" spans="1:9" ht="18.75">
      <c r="A59" s="35"/>
      <c r="B59" s="37"/>
      <c r="C59" s="37"/>
      <c r="D59" s="37"/>
      <c r="E59" s="37"/>
      <c r="F59" s="37"/>
      <c r="G59" s="37"/>
      <c r="H59" s="37"/>
      <c r="I59" s="37"/>
    </row>
    <row r="60" spans="1:9" ht="18.75">
      <c r="A60" s="35"/>
      <c r="B60" s="37"/>
      <c r="C60" s="37"/>
      <c r="D60" s="37"/>
      <c r="E60" s="37"/>
      <c r="F60" s="37"/>
      <c r="G60" s="37"/>
      <c r="H60" s="37"/>
      <c r="I60" s="37"/>
    </row>
    <row r="61" spans="1:9" ht="18.75">
      <c r="A61" s="35"/>
      <c r="B61" s="37"/>
      <c r="C61" s="37"/>
      <c r="D61" s="37"/>
      <c r="E61" s="37"/>
      <c r="F61" s="37"/>
      <c r="G61" s="37"/>
      <c r="H61" s="37"/>
      <c r="I61" s="37"/>
    </row>
    <row r="62" spans="1:9" ht="18.75">
      <c r="A62" s="35"/>
      <c r="B62" s="37"/>
      <c r="C62" s="37"/>
      <c r="D62" s="37"/>
      <c r="E62" s="37"/>
      <c r="F62" s="37"/>
      <c r="G62" s="37"/>
      <c r="H62" s="37"/>
      <c r="I62" s="37"/>
    </row>
    <row r="63" spans="1:9" ht="18.75">
      <c r="A63" s="35"/>
      <c r="B63" s="37"/>
      <c r="C63" s="37"/>
      <c r="D63" s="37"/>
      <c r="E63" s="37"/>
      <c r="F63" s="37"/>
      <c r="G63" s="37"/>
      <c r="H63" s="37"/>
      <c r="I63" s="37"/>
    </row>
  </sheetData>
  <sheetProtection/>
  <mergeCells count="2">
    <mergeCell ref="A1:B1"/>
    <mergeCell ref="C1:J1"/>
  </mergeCells>
  <printOptions/>
  <pageMargins left="0.6299212598425197" right="0.5905511811023623" top="0.2362204724409449" bottom="0.2362204724409449" header="0.5118110236220472" footer="0.2362204724409449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3"/>
  <sheetViews>
    <sheetView zoomScale="85" zoomScaleNormal="85" zoomScalePageLayoutView="0" workbookViewId="0" topLeftCell="A16">
      <selection activeCell="J51" sqref="J51"/>
    </sheetView>
  </sheetViews>
  <sheetFormatPr defaultColWidth="8.66015625" defaultRowHeight="18"/>
  <cols>
    <col min="1" max="1" width="3.08203125" style="25" customWidth="1"/>
    <col min="2" max="2" width="22.66015625" style="17" customWidth="1"/>
    <col min="3" max="8" width="5.66015625" style="17" customWidth="1"/>
    <col min="9" max="10" width="6.66015625" style="17" customWidth="1"/>
    <col min="11" max="16384" width="8.83203125" style="17" customWidth="1"/>
  </cols>
  <sheetData>
    <row r="1" spans="1:10" ht="18.75" customHeight="1">
      <c r="A1" s="269" t="s">
        <v>155</v>
      </c>
      <c r="B1" s="269"/>
      <c r="C1" s="269" t="s">
        <v>1156</v>
      </c>
      <c r="D1" s="269"/>
      <c r="E1" s="269"/>
      <c r="F1" s="269"/>
      <c r="G1" s="269"/>
      <c r="H1" s="269"/>
      <c r="I1" s="269"/>
      <c r="J1" s="269"/>
    </row>
    <row r="2" spans="1:10" s="10" customFormat="1" ht="18.75" customHeight="1">
      <c r="A2" s="46" t="s">
        <v>0</v>
      </c>
      <c r="B2" s="46" t="s">
        <v>139</v>
      </c>
      <c r="C2" s="46" t="s">
        <v>140</v>
      </c>
      <c r="D2" s="46" t="s">
        <v>141</v>
      </c>
      <c r="E2" s="46" t="s">
        <v>6</v>
      </c>
      <c r="F2" s="46" t="s">
        <v>142</v>
      </c>
      <c r="G2" s="46" t="s">
        <v>143</v>
      </c>
      <c r="H2" s="185" t="s">
        <v>1153</v>
      </c>
      <c r="I2" s="46" t="s">
        <v>144</v>
      </c>
      <c r="J2" s="46" t="s">
        <v>145</v>
      </c>
    </row>
    <row r="3" spans="1:10" ht="18.75" customHeight="1">
      <c r="A3" s="107">
        <v>1</v>
      </c>
      <c r="B3" s="211" t="s">
        <v>657</v>
      </c>
      <c r="C3" s="188">
        <v>7</v>
      </c>
      <c r="D3" s="163">
        <v>1</v>
      </c>
      <c r="E3" s="164">
        <v>5</v>
      </c>
      <c r="F3" s="84">
        <v>3.75</v>
      </c>
      <c r="G3" s="213">
        <v>3</v>
      </c>
      <c r="H3" s="84">
        <v>3.75</v>
      </c>
      <c r="I3" s="189"/>
      <c r="J3" s="189">
        <f aca="true" t="shared" si="0" ref="J3:J27">C3+D3+E3+F3+G3+H3</f>
        <v>23.5</v>
      </c>
    </row>
    <row r="4" spans="1:10" ht="18.75" customHeight="1">
      <c r="A4" s="107">
        <v>2</v>
      </c>
      <c r="B4" s="211" t="s">
        <v>666</v>
      </c>
      <c r="C4" s="188">
        <v>6</v>
      </c>
      <c r="D4" s="163">
        <v>2.5</v>
      </c>
      <c r="E4" s="164">
        <v>6</v>
      </c>
      <c r="F4" s="84">
        <v>3</v>
      </c>
      <c r="G4" s="213">
        <v>2</v>
      </c>
      <c r="H4" s="84">
        <v>2</v>
      </c>
      <c r="I4" s="189"/>
      <c r="J4" s="189">
        <f t="shared" si="0"/>
        <v>21.5</v>
      </c>
    </row>
    <row r="5" spans="1:10" ht="18.75" customHeight="1">
      <c r="A5" s="107">
        <v>3</v>
      </c>
      <c r="B5" s="211" t="s">
        <v>669</v>
      </c>
      <c r="C5" s="188">
        <v>5</v>
      </c>
      <c r="D5" s="163">
        <v>2.5</v>
      </c>
      <c r="E5" s="164">
        <v>5</v>
      </c>
      <c r="F5" s="84">
        <v>3.5</v>
      </c>
      <c r="G5" s="213">
        <v>5</v>
      </c>
      <c r="H5" s="84">
        <v>0.75</v>
      </c>
      <c r="I5" s="189"/>
      <c r="J5" s="189">
        <f t="shared" si="0"/>
        <v>21.75</v>
      </c>
    </row>
    <row r="6" spans="1:10" ht="18.75" customHeight="1">
      <c r="A6" s="107">
        <v>4</v>
      </c>
      <c r="B6" s="211" t="s">
        <v>696</v>
      </c>
      <c r="C6" s="188">
        <v>5.5</v>
      </c>
      <c r="D6" s="163">
        <v>5.5</v>
      </c>
      <c r="E6" s="164">
        <v>5.8</v>
      </c>
      <c r="F6" s="84">
        <v>7.75</v>
      </c>
      <c r="G6" s="213">
        <v>4</v>
      </c>
      <c r="H6" s="84">
        <v>6.5</v>
      </c>
      <c r="I6" s="189"/>
      <c r="J6" s="189">
        <f t="shared" si="0"/>
        <v>35.05</v>
      </c>
    </row>
    <row r="7" spans="1:10" ht="18.75" customHeight="1">
      <c r="A7" s="107">
        <v>5</v>
      </c>
      <c r="B7" s="211" t="s">
        <v>697</v>
      </c>
      <c r="C7" s="188">
        <v>6.5</v>
      </c>
      <c r="D7" s="163">
        <v>2</v>
      </c>
      <c r="E7" s="192">
        <v>6</v>
      </c>
      <c r="F7" s="84">
        <v>1.25</v>
      </c>
      <c r="G7" s="213">
        <v>5.5</v>
      </c>
      <c r="H7" s="84">
        <v>1</v>
      </c>
      <c r="I7" s="189"/>
      <c r="J7" s="189">
        <f t="shared" si="0"/>
        <v>22.25</v>
      </c>
    </row>
    <row r="8" spans="1:10" ht="18.75" customHeight="1">
      <c r="A8" s="107">
        <v>6</v>
      </c>
      <c r="B8" s="211" t="s">
        <v>702</v>
      </c>
      <c r="C8" s="188">
        <v>5</v>
      </c>
      <c r="D8" s="163">
        <v>3.5</v>
      </c>
      <c r="E8" s="164">
        <v>7</v>
      </c>
      <c r="F8" s="84">
        <v>3</v>
      </c>
      <c r="G8" s="213">
        <v>6.5</v>
      </c>
      <c r="H8" s="84">
        <v>2.75</v>
      </c>
      <c r="I8" s="189"/>
      <c r="J8" s="189">
        <f t="shared" si="0"/>
        <v>27.75</v>
      </c>
    </row>
    <row r="9" spans="1:10" ht="18.75" customHeight="1">
      <c r="A9" s="107">
        <v>7</v>
      </c>
      <c r="B9" s="211" t="s">
        <v>722</v>
      </c>
      <c r="C9" s="188">
        <v>5</v>
      </c>
      <c r="D9" s="163">
        <v>4.5</v>
      </c>
      <c r="E9" s="164">
        <v>5.1</v>
      </c>
      <c r="F9" s="84">
        <v>1.5</v>
      </c>
      <c r="G9" s="213">
        <v>4</v>
      </c>
      <c r="H9" s="84">
        <v>3</v>
      </c>
      <c r="I9" s="189"/>
      <c r="J9" s="189">
        <f t="shared" si="0"/>
        <v>23.1</v>
      </c>
    </row>
    <row r="10" spans="1:10" ht="18.75" customHeight="1">
      <c r="A10" s="107">
        <v>8</v>
      </c>
      <c r="B10" s="211" t="s">
        <v>725</v>
      </c>
      <c r="C10" s="188">
        <v>4</v>
      </c>
      <c r="D10" s="163">
        <v>5.75</v>
      </c>
      <c r="E10" s="164">
        <v>5.8</v>
      </c>
      <c r="F10" s="84">
        <v>1.75</v>
      </c>
      <c r="G10" s="213">
        <v>3</v>
      </c>
      <c r="H10" s="84">
        <v>2.25</v>
      </c>
      <c r="I10" s="189"/>
      <c r="J10" s="189">
        <f t="shared" si="0"/>
        <v>22.55</v>
      </c>
    </row>
    <row r="11" spans="1:10" ht="18.75" customHeight="1">
      <c r="A11" s="107">
        <v>9</v>
      </c>
      <c r="B11" s="211" t="s">
        <v>733</v>
      </c>
      <c r="C11" s="188">
        <v>5.5</v>
      </c>
      <c r="D11" s="163">
        <v>3.25</v>
      </c>
      <c r="E11" s="164">
        <v>4.7</v>
      </c>
      <c r="F11" s="84">
        <v>4.25</v>
      </c>
      <c r="G11" s="213">
        <v>7</v>
      </c>
      <c r="H11" s="84">
        <v>5.25</v>
      </c>
      <c r="I11" s="189"/>
      <c r="J11" s="189">
        <f t="shared" si="0"/>
        <v>29.95</v>
      </c>
    </row>
    <row r="12" spans="1:10" ht="18.75" customHeight="1">
      <c r="A12" s="107">
        <v>10</v>
      </c>
      <c r="B12" s="211" t="s">
        <v>752</v>
      </c>
      <c r="C12" s="188">
        <v>5</v>
      </c>
      <c r="D12" s="163">
        <v>4.5</v>
      </c>
      <c r="E12" s="164">
        <v>5.5</v>
      </c>
      <c r="F12" s="84">
        <v>5</v>
      </c>
      <c r="G12" s="213">
        <v>4.5</v>
      </c>
      <c r="H12" s="84">
        <v>0.75</v>
      </c>
      <c r="I12" s="189"/>
      <c r="J12" s="189">
        <f t="shared" si="0"/>
        <v>25.25</v>
      </c>
    </row>
    <row r="13" spans="1:10" ht="18.75" customHeight="1">
      <c r="A13" s="107">
        <v>11</v>
      </c>
      <c r="B13" s="211" t="s">
        <v>757</v>
      </c>
      <c r="C13" s="188">
        <v>4.5</v>
      </c>
      <c r="D13" s="163">
        <v>5.25</v>
      </c>
      <c r="E13" s="164">
        <v>6.3</v>
      </c>
      <c r="F13" s="84">
        <v>4</v>
      </c>
      <c r="G13" s="213">
        <v>5.5</v>
      </c>
      <c r="H13" s="84">
        <v>1.75</v>
      </c>
      <c r="I13" s="189"/>
      <c r="J13" s="189">
        <f t="shared" si="0"/>
        <v>27.3</v>
      </c>
    </row>
    <row r="14" spans="1:10" ht="18.75" customHeight="1">
      <c r="A14" s="107">
        <v>12</v>
      </c>
      <c r="B14" s="211" t="s">
        <v>760</v>
      </c>
      <c r="C14" s="188">
        <v>5.5</v>
      </c>
      <c r="D14" s="163">
        <v>3</v>
      </c>
      <c r="E14" s="164">
        <v>5.7</v>
      </c>
      <c r="F14" s="84">
        <v>2</v>
      </c>
      <c r="G14" s="213">
        <v>2.5</v>
      </c>
      <c r="H14" s="84">
        <v>2.25</v>
      </c>
      <c r="I14" s="189"/>
      <c r="J14" s="189">
        <f t="shared" si="0"/>
        <v>20.95</v>
      </c>
    </row>
    <row r="15" spans="1:10" ht="18.75" customHeight="1">
      <c r="A15" s="107">
        <v>13</v>
      </c>
      <c r="B15" s="211" t="s">
        <v>768</v>
      </c>
      <c r="C15" s="188"/>
      <c r="D15" s="163"/>
      <c r="E15" s="164"/>
      <c r="F15" s="84"/>
      <c r="G15" s="213"/>
      <c r="H15" s="84"/>
      <c r="I15" s="189"/>
      <c r="J15" s="189">
        <f t="shared" si="0"/>
        <v>0</v>
      </c>
    </row>
    <row r="16" spans="1:10" ht="18.75" customHeight="1">
      <c r="A16" s="107">
        <v>14</v>
      </c>
      <c r="B16" s="211" t="s">
        <v>769</v>
      </c>
      <c r="C16" s="188">
        <v>4</v>
      </c>
      <c r="D16" s="163">
        <v>2.25</v>
      </c>
      <c r="E16" s="164">
        <v>3.3</v>
      </c>
      <c r="F16" s="84">
        <v>3.75</v>
      </c>
      <c r="G16" s="213">
        <v>6</v>
      </c>
      <c r="H16" s="84">
        <v>1.75</v>
      </c>
      <c r="I16" s="189"/>
      <c r="J16" s="189">
        <f t="shared" si="0"/>
        <v>21.05</v>
      </c>
    </row>
    <row r="17" spans="1:10" s="32" customFormat="1" ht="18.75" customHeight="1">
      <c r="A17" s="107">
        <v>15</v>
      </c>
      <c r="B17" s="211" t="s">
        <v>774</v>
      </c>
      <c r="C17" s="188">
        <v>5.5</v>
      </c>
      <c r="D17" s="163">
        <v>4</v>
      </c>
      <c r="E17" s="164">
        <v>3.5</v>
      </c>
      <c r="F17" s="84">
        <v>2.75</v>
      </c>
      <c r="G17" s="213">
        <v>1</v>
      </c>
      <c r="H17" s="84">
        <v>1</v>
      </c>
      <c r="I17" s="189"/>
      <c r="J17" s="189">
        <f t="shared" si="0"/>
        <v>17.75</v>
      </c>
    </row>
    <row r="18" spans="1:10" ht="18.75" customHeight="1">
      <c r="A18" s="107">
        <v>16</v>
      </c>
      <c r="B18" s="211" t="s">
        <v>795</v>
      </c>
      <c r="C18" s="188">
        <v>6</v>
      </c>
      <c r="D18" s="163">
        <v>3.5</v>
      </c>
      <c r="E18" s="164">
        <v>3.8</v>
      </c>
      <c r="F18" s="84">
        <v>2.25</v>
      </c>
      <c r="G18" s="213">
        <v>3.5</v>
      </c>
      <c r="H18" s="84">
        <v>3.75</v>
      </c>
      <c r="I18" s="189"/>
      <c r="J18" s="189">
        <f t="shared" si="0"/>
        <v>22.8</v>
      </c>
    </row>
    <row r="19" spans="1:10" ht="18.75" customHeight="1">
      <c r="A19" s="107">
        <v>17</v>
      </c>
      <c r="B19" s="211" t="s">
        <v>801</v>
      </c>
      <c r="C19" s="188">
        <v>4</v>
      </c>
      <c r="D19" s="163">
        <v>2.5</v>
      </c>
      <c r="E19" s="164">
        <v>4.5</v>
      </c>
      <c r="F19" s="84">
        <v>1.75</v>
      </c>
      <c r="G19" s="213">
        <v>3.5</v>
      </c>
      <c r="H19" s="84">
        <v>1.75</v>
      </c>
      <c r="I19" s="189"/>
      <c r="J19" s="189">
        <f t="shared" si="0"/>
        <v>18</v>
      </c>
    </row>
    <row r="20" spans="1:10" ht="18.75" customHeight="1">
      <c r="A20" s="107">
        <v>18</v>
      </c>
      <c r="B20" s="211" t="s">
        <v>834</v>
      </c>
      <c r="C20" s="188">
        <v>5.5</v>
      </c>
      <c r="D20" s="163">
        <v>1.25</v>
      </c>
      <c r="E20" s="164">
        <v>5</v>
      </c>
      <c r="F20" s="84">
        <v>0.75</v>
      </c>
      <c r="G20" s="213">
        <v>4</v>
      </c>
      <c r="H20" s="84">
        <v>0.75</v>
      </c>
      <c r="I20" s="189"/>
      <c r="J20" s="189">
        <f t="shared" si="0"/>
        <v>17.25</v>
      </c>
    </row>
    <row r="21" spans="1:10" ht="18.75" customHeight="1">
      <c r="A21" s="107">
        <v>19</v>
      </c>
      <c r="B21" s="211" t="s">
        <v>840</v>
      </c>
      <c r="C21" s="188">
        <v>5.5</v>
      </c>
      <c r="D21" s="163">
        <v>1.5</v>
      </c>
      <c r="E21" s="164">
        <v>4.3</v>
      </c>
      <c r="F21" s="84">
        <v>1</v>
      </c>
      <c r="G21" s="213">
        <v>3.5</v>
      </c>
      <c r="H21" s="84">
        <v>3.5</v>
      </c>
      <c r="I21" s="189"/>
      <c r="J21" s="189">
        <f t="shared" si="0"/>
        <v>19.3</v>
      </c>
    </row>
    <row r="22" spans="1:10" ht="18.75" customHeight="1">
      <c r="A22" s="107">
        <v>20</v>
      </c>
      <c r="B22" s="211" t="s">
        <v>843</v>
      </c>
      <c r="C22" s="188">
        <v>6.5</v>
      </c>
      <c r="D22" s="163">
        <v>1.75</v>
      </c>
      <c r="E22" s="164">
        <v>2.5</v>
      </c>
      <c r="F22" s="84">
        <v>3.5</v>
      </c>
      <c r="G22" s="213">
        <v>2</v>
      </c>
      <c r="H22" s="84">
        <v>1.75</v>
      </c>
      <c r="I22" s="189"/>
      <c r="J22" s="189">
        <f t="shared" si="0"/>
        <v>18</v>
      </c>
    </row>
    <row r="23" spans="1:10" ht="18.75" customHeight="1">
      <c r="A23" s="107">
        <v>21</v>
      </c>
      <c r="B23" s="211" t="s">
        <v>848</v>
      </c>
      <c r="C23" s="188">
        <v>5.5</v>
      </c>
      <c r="D23" s="163">
        <v>1.75</v>
      </c>
      <c r="E23" s="164">
        <v>4</v>
      </c>
      <c r="F23" s="84">
        <v>2.5</v>
      </c>
      <c r="G23" s="213">
        <v>2.5</v>
      </c>
      <c r="H23" s="84">
        <v>4.25</v>
      </c>
      <c r="I23" s="189"/>
      <c r="J23" s="189">
        <f t="shared" si="0"/>
        <v>20.5</v>
      </c>
    </row>
    <row r="24" spans="1:10" ht="18.75" customHeight="1">
      <c r="A24" s="107">
        <v>22</v>
      </c>
      <c r="B24" s="211" t="s">
        <v>851</v>
      </c>
      <c r="C24" s="188">
        <v>6</v>
      </c>
      <c r="D24" s="163">
        <v>1</v>
      </c>
      <c r="E24" s="164">
        <v>5.2</v>
      </c>
      <c r="F24" s="84">
        <v>0.25</v>
      </c>
      <c r="G24" s="213">
        <v>3.5</v>
      </c>
      <c r="H24" s="84">
        <v>5</v>
      </c>
      <c r="I24" s="189"/>
      <c r="J24" s="189">
        <f t="shared" si="0"/>
        <v>20.95</v>
      </c>
    </row>
    <row r="25" spans="1:10" ht="18.75" customHeight="1">
      <c r="A25" s="107">
        <v>23</v>
      </c>
      <c r="B25" s="211" t="s">
        <v>871</v>
      </c>
      <c r="C25" s="188">
        <v>6</v>
      </c>
      <c r="D25" s="163">
        <v>2.75</v>
      </c>
      <c r="E25" s="164">
        <v>6.5</v>
      </c>
      <c r="F25" s="84">
        <v>4</v>
      </c>
      <c r="G25" s="213">
        <v>2</v>
      </c>
      <c r="H25" s="84">
        <v>6</v>
      </c>
      <c r="I25" s="189"/>
      <c r="J25" s="189">
        <f t="shared" si="0"/>
        <v>27.25</v>
      </c>
    </row>
    <row r="26" spans="1:10" ht="18.75" customHeight="1">
      <c r="A26" s="107">
        <v>24</v>
      </c>
      <c r="B26" s="211" t="s">
        <v>886</v>
      </c>
      <c r="C26" s="188">
        <v>3</v>
      </c>
      <c r="D26" s="163">
        <v>5</v>
      </c>
      <c r="E26" s="164">
        <v>6.5</v>
      </c>
      <c r="F26" s="84">
        <v>7</v>
      </c>
      <c r="G26" s="213">
        <v>8</v>
      </c>
      <c r="H26" s="84">
        <v>6.75</v>
      </c>
      <c r="I26" s="189"/>
      <c r="J26" s="189">
        <f t="shared" si="0"/>
        <v>36.25</v>
      </c>
    </row>
    <row r="27" spans="1:10" ht="18.75" customHeight="1">
      <c r="A27" s="107">
        <v>25</v>
      </c>
      <c r="B27" s="211" t="s">
        <v>888</v>
      </c>
      <c r="C27" s="188">
        <v>6</v>
      </c>
      <c r="D27" s="163">
        <v>5</v>
      </c>
      <c r="E27" s="164">
        <v>7</v>
      </c>
      <c r="F27" s="84">
        <v>7</v>
      </c>
      <c r="G27" s="213">
        <v>7</v>
      </c>
      <c r="H27" s="84">
        <v>6.5</v>
      </c>
      <c r="I27" s="189"/>
      <c r="J27" s="189">
        <f t="shared" si="0"/>
        <v>38.5</v>
      </c>
    </row>
    <row r="28" spans="1:10" ht="18.75" customHeight="1">
      <c r="A28" s="107">
        <v>26</v>
      </c>
      <c r="B28" s="187"/>
      <c r="C28" s="188"/>
      <c r="D28" s="163"/>
      <c r="E28" s="164"/>
      <c r="F28" s="197"/>
      <c r="G28" s="200"/>
      <c r="H28" s="200"/>
      <c r="I28" s="189"/>
      <c r="J28" s="189"/>
    </row>
    <row r="29" spans="1:10" ht="18">
      <c r="A29" s="107">
        <v>27</v>
      </c>
      <c r="B29" s="187"/>
      <c r="C29" s="188"/>
      <c r="D29" s="163"/>
      <c r="E29" s="164"/>
      <c r="F29" s="197"/>
      <c r="G29" s="200"/>
      <c r="H29" s="200"/>
      <c r="I29" s="189"/>
      <c r="J29" s="189"/>
    </row>
    <row r="30" spans="1:10" ht="18">
      <c r="A30" s="107">
        <v>28</v>
      </c>
      <c r="B30" s="187"/>
      <c r="C30" s="188"/>
      <c r="D30" s="163"/>
      <c r="E30" s="164"/>
      <c r="F30" s="197"/>
      <c r="G30" s="200"/>
      <c r="H30" s="200"/>
      <c r="I30" s="189"/>
      <c r="J30" s="189"/>
    </row>
    <row r="31" spans="1:10" ht="18">
      <c r="A31" s="107">
        <v>29</v>
      </c>
      <c r="B31" s="187"/>
      <c r="C31" s="188"/>
      <c r="D31" s="163"/>
      <c r="E31" s="164"/>
      <c r="F31" s="197"/>
      <c r="G31" s="200"/>
      <c r="H31" s="200"/>
      <c r="I31" s="189"/>
      <c r="J31" s="189"/>
    </row>
    <row r="32" spans="1:10" ht="18">
      <c r="A32" s="107">
        <v>30</v>
      </c>
      <c r="B32" s="187"/>
      <c r="C32" s="188"/>
      <c r="D32" s="163"/>
      <c r="E32" s="164"/>
      <c r="F32" s="197"/>
      <c r="G32" s="200"/>
      <c r="H32" s="200"/>
      <c r="I32" s="189"/>
      <c r="J32" s="189"/>
    </row>
    <row r="33" spans="1:10" ht="18.75">
      <c r="A33" s="107">
        <v>31</v>
      </c>
      <c r="B33" s="187"/>
      <c r="C33" s="188"/>
      <c r="D33" s="163"/>
      <c r="E33" s="164"/>
      <c r="F33" s="198"/>
      <c r="G33" s="200"/>
      <c r="H33" s="200"/>
      <c r="I33" s="189"/>
      <c r="J33" s="189"/>
    </row>
    <row r="34" spans="1:12" ht="18">
      <c r="A34" s="107">
        <v>32</v>
      </c>
      <c r="B34" s="187"/>
      <c r="C34" s="188"/>
      <c r="D34" s="163"/>
      <c r="E34" s="164"/>
      <c r="F34" s="197"/>
      <c r="G34" s="200"/>
      <c r="H34" s="200"/>
      <c r="I34" s="189"/>
      <c r="J34" s="189"/>
      <c r="L34" s="17" t="s">
        <v>181</v>
      </c>
    </row>
    <row r="35" spans="1:10" ht="19.5" customHeight="1">
      <c r="A35" s="107">
        <v>33</v>
      </c>
      <c r="B35" s="187"/>
      <c r="C35" s="188"/>
      <c r="D35" s="163"/>
      <c r="E35" s="164"/>
      <c r="F35" s="197"/>
      <c r="G35" s="200"/>
      <c r="H35" s="200"/>
      <c r="I35" s="189"/>
      <c r="J35" s="189"/>
    </row>
    <row r="36" spans="1:10" ht="19.5" customHeight="1">
      <c r="A36" s="107">
        <v>34</v>
      </c>
      <c r="B36" s="193"/>
      <c r="C36" s="188"/>
      <c r="D36" s="163"/>
      <c r="E36" s="164"/>
      <c r="F36" s="197"/>
      <c r="G36" s="200"/>
      <c r="H36" s="200"/>
      <c r="I36" s="189"/>
      <c r="J36" s="189"/>
    </row>
    <row r="37" spans="1:10" ht="19.5" customHeight="1">
      <c r="A37" s="107">
        <v>35</v>
      </c>
      <c r="B37" s="187"/>
      <c r="C37" s="188"/>
      <c r="D37" s="163"/>
      <c r="E37" s="164"/>
      <c r="F37" s="197"/>
      <c r="G37" s="200"/>
      <c r="H37" s="200"/>
      <c r="I37" s="189"/>
      <c r="J37" s="189"/>
    </row>
    <row r="38" spans="1:9" ht="19.5" customHeight="1" hidden="1">
      <c r="A38" s="19"/>
      <c r="B38" s="9"/>
      <c r="C38" s="20"/>
      <c r="D38" s="20"/>
      <c r="E38" s="20"/>
      <c r="F38" s="20"/>
      <c r="G38" s="20"/>
      <c r="H38" s="20"/>
      <c r="I38" s="20"/>
    </row>
    <row r="39" spans="1:9" ht="19.5" customHeight="1" hidden="1">
      <c r="A39" s="19"/>
      <c r="B39" s="9"/>
      <c r="C39" s="20"/>
      <c r="D39" s="20"/>
      <c r="E39" s="20"/>
      <c r="F39" s="20"/>
      <c r="G39" s="20"/>
      <c r="H39" s="20"/>
      <c r="I39" s="20"/>
    </row>
    <row r="40" spans="1:9" ht="19.5" customHeight="1" hidden="1">
      <c r="A40" s="19"/>
      <c r="B40" s="9"/>
      <c r="C40" s="20"/>
      <c r="D40" s="20"/>
      <c r="E40" s="20"/>
      <c r="F40" s="20"/>
      <c r="G40" s="20"/>
      <c r="H40" s="20"/>
      <c r="I40" s="20"/>
    </row>
    <row r="41" spans="1:9" ht="19.5" customHeight="1" hidden="1">
      <c r="A41" s="19"/>
      <c r="B41" s="9"/>
      <c r="C41" s="20"/>
      <c r="D41" s="20"/>
      <c r="E41" s="20"/>
      <c r="F41" s="20"/>
      <c r="G41" s="20"/>
      <c r="H41" s="20"/>
      <c r="I41" s="20"/>
    </row>
    <row r="42" spans="1:9" ht="19.5" customHeight="1" hidden="1">
      <c r="A42" s="19"/>
      <c r="B42" s="9"/>
      <c r="C42" s="20"/>
      <c r="D42" s="20"/>
      <c r="E42" s="20"/>
      <c r="F42" s="20"/>
      <c r="G42" s="20"/>
      <c r="H42" s="20"/>
      <c r="I42" s="20"/>
    </row>
    <row r="43" spans="1:9" ht="19.5" customHeight="1" hidden="1">
      <c r="A43" s="19"/>
      <c r="B43" s="9"/>
      <c r="C43" s="20"/>
      <c r="D43" s="20"/>
      <c r="E43" s="20"/>
      <c r="F43" s="20"/>
      <c r="G43" s="20"/>
      <c r="H43" s="20"/>
      <c r="I43" s="20"/>
    </row>
    <row r="44" spans="1:9" ht="19.5" customHeight="1" hidden="1">
      <c r="A44" s="19"/>
      <c r="B44" s="9"/>
      <c r="C44" s="20"/>
      <c r="D44" s="20"/>
      <c r="E44" s="20"/>
      <c r="F44" s="20"/>
      <c r="G44" s="20"/>
      <c r="H44" s="20"/>
      <c r="I44" s="20"/>
    </row>
    <row r="45" spans="1:9" ht="19.5" customHeight="1" hidden="1">
      <c r="A45" s="19"/>
      <c r="B45" s="9"/>
      <c r="C45" s="20"/>
      <c r="D45" s="20"/>
      <c r="E45" s="20"/>
      <c r="F45" s="20"/>
      <c r="G45" s="20"/>
      <c r="H45" s="20"/>
      <c r="I45" s="20"/>
    </row>
    <row r="46" spans="1:9" ht="19.5" customHeight="1" hidden="1">
      <c r="A46" s="19"/>
      <c r="B46" s="9"/>
      <c r="C46" s="20"/>
      <c r="D46" s="20"/>
      <c r="E46" s="20"/>
      <c r="F46" s="20"/>
      <c r="G46" s="20"/>
      <c r="H46" s="20"/>
      <c r="I46" s="20"/>
    </row>
    <row r="47" spans="1:9" ht="19.5" customHeight="1" hidden="1">
      <c r="A47" s="19"/>
      <c r="B47" s="9"/>
      <c r="C47" s="20"/>
      <c r="D47" s="20"/>
      <c r="E47" s="20"/>
      <c r="F47" s="20"/>
      <c r="G47" s="20"/>
      <c r="H47" s="20"/>
      <c r="I47" s="20"/>
    </row>
    <row r="48" spans="1:9" ht="19.5" customHeight="1" hidden="1">
      <c r="A48" s="19"/>
      <c r="B48" s="9"/>
      <c r="C48" s="20"/>
      <c r="D48" s="20"/>
      <c r="E48" s="20"/>
      <c r="F48" s="20"/>
      <c r="G48" s="20"/>
      <c r="H48" s="20"/>
      <c r="I48" s="20"/>
    </row>
    <row r="49" spans="1:9" ht="19.5" customHeight="1" hidden="1">
      <c r="A49" s="19"/>
      <c r="B49" s="9"/>
      <c r="C49" s="20"/>
      <c r="D49" s="20"/>
      <c r="E49" s="20"/>
      <c r="F49" s="20"/>
      <c r="G49" s="20"/>
      <c r="H49" s="20"/>
      <c r="I49" s="20"/>
    </row>
    <row r="50" spans="1:10" s="22" customFormat="1" ht="19.5" customHeight="1">
      <c r="A50" s="29"/>
      <c r="B50" s="21"/>
      <c r="C50" s="21">
        <f>COUNTIF(C3:C37,"&gt;=5")</f>
        <v>19</v>
      </c>
      <c r="D50" s="21">
        <f aca="true" t="shared" si="1" ref="D50:I50">COUNTIF(D3:D37,"&gt;=5")</f>
        <v>5</v>
      </c>
      <c r="E50" s="21">
        <f t="shared" si="1"/>
        <v>16</v>
      </c>
      <c r="F50" s="21">
        <f t="shared" si="1"/>
        <v>4</v>
      </c>
      <c r="G50" s="21">
        <f t="shared" si="1"/>
        <v>8</v>
      </c>
      <c r="H50" s="21">
        <f t="shared" si="1"/>
        <v>6</v>
      </c>
      <c r="I50" s="21">
        <f t="shared" si="1"/>
        <v>0</v>
      </c>
      <c r="J50" s="21">
        <f>COUNTIF(J3:J37,"&gt;=30")</f>
        <v>3</v>
      </c>
    </row>
    <row r="51" spans="1:10" s="18" customFormat="1" ht="19.5" customHeight="1">
      <c r="A51" s="23"/>
      <c r="B51" s="24"/>
      <c r="C51" s="24">
        <f>COUNT(C3:C37)</f>
        <v>24</v>
      </c>
      <c r="D51" s="24">
        <f aca="true" t="shared" si="2" ref="D51:J51">COUNT(D3:D37)</f>
        <v>24</v>
      </c>
      <c r="E51" s="24">
        <f t="shared" si="2"/>
        <v>24</v>
      </c>
      <c r="F51" s="24">
        <f t="shared" si="2"/>
        <v>24</v>
      </c>
      <c r="G51" s="24">
        <f t="shared" si="2"/>
        <v>24</v>
      </c>
      <c r="H51" s="24">
        <f t="shared" si="2"/>
        <v>24</v>
      </c>
      <c r="I51" s="24">
        <f t="shared" si="2"/>
        <v>0</v>
      </c>
      <c r="J51" s="24">
        <f t="shared" si="2"/>
        <v>25</v>
      </c>
    </row>
    <row r="52" spans="1:10" ht="18">
      <c r="A52" s="19"/>
      <c r="B52" s="9"/>
      <c r="C52" s="20"/>
      <c r="D52" s="20"/>
      <c r="E52" s="20"/>
      <c r="F52" s="20"/>
      <c r="G52" s="20"/>
      <c r="H52" s="20"/>
      <c r="I52" s="20"/>
      <c r="J52" s="20"/>
    </row>
    <row r="53" spans="1:10" ht="18">
      <c r="A53" s="19"/>
      <c r="B53" s="9"/>
      <c r="C53" s="20">
        <f>C50/C51*100</f>
        <v>79.16666666666666</v>
      </c>
      <c r="D53" s="20">
        <f aca="true" t="shared" si="3" ref="D53:J53">D50/D51*100</f>
        <v>20.833333333333336</v>
      </c>
      <c r="E53" s="20">
        <f t="shared" si="3"/>
        <v>66.66666666666666</v>
      </c>
      <c r="F53" s="20">
        <f t="shared" si="3"/>
        <v>16.666666666666664</v>
      </c>
      <c r="G53" s="20">
        <f t="shared" si="3"/>
        <v>33.33333333333333</v>
      </c>
      <c r="H53" s="20">
        <f t="shared" si="3"/>
        <v>25</v>
      </c>
      <c r="I53" s="20" t="e">
        <f t="shared" si="3"/>
        <v>#DIV/0!</v>
      </c>
      <c r="J53" s="20">
        <f t="shared" si="3"/>
        <v>12</v>
      </c>
    </row>
    <row r="54" spans="1:9" ht="18">
      <c r="A54" s="19"/>
      <c r="B54" s="9"/>
      <c r="C54" s="20"/>
      <c r="D54" s="20"/>
      <c r="E54" s="20"/>
      <c r="F54" s="20"/>
      <c r="G54" s="20"/>
      <c r="H54" s="20"/>
      <c r="I54" s="20"/>
    </row>
    <row r="55" spans="1:9" ht="18">
      <c r="A55" s="19"/>
      <c r="B55" s="20"/>
      <c r="C55" s="20"/>
      <c r="D55" s="20"/>
      <c r="E55" s="20"/>
      <c r="F55" s="20"/>
      <c r="G55" s="20"/>
      <c r="H55" s="20"/>
      <c r="I55" s="20"/>
    </row>
    <row r="56" spans="1:9" ht="18">
      <c r="A56" s="19"/>
      <c r="B56" s="20"/>
      <c r="C56" s="20"/>
      <c r="D56" s="20"/>
      <c r="E56" s="20"/>
      <c r="F56" s="20"/>
      <c r="G56" s="20"/>
      <c r="H56" s="20"/>
      <c r="I56" s="20"/>
    </row>
    <row r="57" spans="1:9" ht="18">
      <c r="A57" s="19"/>
      <c r="B57" s="20"/>
      <c r="C57" s="20"/>
      <c r="D57" s="20"/>
      <c r="E57" s="20"/>
      <c r="F57" s="20"/>
      <c r="G57" s="20"/>
      <c r="H57" s="20"/>
      <c r="I57" s="20"/>
    </row>
    <row r="58" spans="1:9" ht="18">
      <c r="A58" s="19"/>
      <c r="B58" s="20"/>
      <c r="C58" s="20"/>
      <c r="D58" s="20"/>
      <c r="E58" s="20"/>
      <c r="F58" s="20"/>
      <c r="G58" s="20"/>
      <c r="H58" s="20"/>
      <c r="I58" s="20"/>
    </row>
    <row r="59" spans="1:9" ht="18">
      <c r="A59" s="19"/>
      <c r="B59" s="20"/>
      <c r="C59" s="20"/>
      <c r="D59" s="20"/>
      <c r="E59" s="20"/>
      <c r="F59" s="20"/>
      <c r="G59" s="20"/>
      <c r="H59" s="20"/>
      <c r="I59" s="20"/>
    </row>
    <row r="60" spans="1:9" ht="18">
      <c r="A60" s="19"/>
      <c r="B60" s="20"/>
      <c r="C60" s="20"/>
      <c r="D60" s="20"/>
      <c r="E60" s="20"/>
      <c r="F60" s="20"/>
      <c r="G60" s="20"/>
      <c r="H60" s="20"/>
      <c r="I60" s="20"/>
    </row>
    <row r="61" spans="1:9" ht="18">
      <c r="A61" s="19"/>
      <c r="B61" s="20"/>
      <c r="C61" s="20"/>
      <c r="D61" s="20"/>
      <c r="E61" s="20"/>
      <c r="F61" s="20"/>
      <c r="G61" s="20"/>
      <c r="H61" s="20"/>
      <c r="I61" s="20"/>
    </row>
    <row r="62" spans="1:9" ht="18">
      <c r="A62" s="19"/>
      <c r="B62" s="20"/>
      <c r="C62" s="20"/>
      <c r="D62" s="20"/>
      <c r="E62" s="20"/>
      <c r="F62" s="20"/>
      <c r="G62" s="20"/>
      <c r="H62" s="20"/>
      <c r="I62" s="20"/>
    </row>
    <row r="63" spans="1:9" ht="18">
      <c r="A63" s="19"/>
      <c r="B63" s="20"/>
      <c r="C63" s="20"/>
      <c r="D63" s="20"/>
      <c r="E63" s="20"/>
      <c r="F63" s="20"/>
      <c r="G63" s="20"/>
      <c r="H63" s="20"/>
      <c r="I63" s="20"/>
    </row>
    <row r="64" spans="1:9" ht="18">
      <c r="A64" s="19"/>
      <c r="B64" s="20"/>
      <c r="C64" s="20"/>
      <c r="D64" s="20"/>
      <c r="E64" s="20"/>
      <c r="F64" s="20"/>
      <c r="G64" s="20"/>
      <c r="H64" s="20"/>
      <c r="I64" s="20"/>
    </row>
    <row r="65" spans="1:9" ht="18">
      <c r="A65" s="19"/>
      <c r="B65" s="20"/>
      <c r="C65" s="20"/>
      <c r="D65" s="20"/>
      <c r="E65" s="20"/>
      <c r="F65" s="20"/>
      <c r="G65" s="20"/>
      <c r="H65" s="20"/>
      <c r="I65" s="20"/>
    </row>
    <row r="66" spans="1:9" ht="18">
      <c r="A66" s="19"/>
      <c r="B66" s="20"/>
      <c r="C66" s="20"/>
      <c r="D66" s="20"/>
      <c r="E66" s="20"/>
      <c r="F66" s="20"/>
      <c r="G66" s="20"/>
      <c r="H66" s="20"/>
      <c r="I66" s="20"/>
    </row>
    <row r="67" spans="1:9" ht="18">
      <c r="A67" s="19"/>
      <c r="B67" s="20"/>
      <c r="C67" s="20"/>
      <c r="D67" s="20"/>
      <c r="E67" s="20"/>
      <c r="F67" s="20"/>
      <c r="G67" s="20"/>
      <c r="H67" s="20"/>
      <c r="I67" s="20"/>
    </row>
    <row r="68" spans="1:9" ht="18">
      <c r="A68" s="19"/>
      <c r="B68" s="20"/>
      <c r="C68" s="20"/>
      <c r="D68" s="20"/>
      <c r="E68" s="20"/>
      <c r="F68" s="20"/>
      <c r="G68" s="20"/>
      <c r="H68" s="20"/>
      <c r="I68" s="20"/>
    </row>
    <row r="69" spans="1:9" ht="18">
      <c r="A69" s="19"/>
      <c r="B69" s="20"/>
      <c r="C69" s="20"/>
      <c r="D69" s="20"/>
      <c r="E69" s="20"/>
      <c r="F69" s="20"/>
      <c r="G69" s="20"/>
      <c r="H69" s="20"/>
      <c r="I69" s="20"/>
    </row>
    <row r="70" spans="1:9" ht="18">
      <c r="A70" s="19"/>
      <c r="B70" s="20"/>
      <c r="C70" s="20"/>
      <c r="D70" s="20"/>
      <c r="E70" s="20"/>
      <c r="F70" s="20"/>
      <c r="G70" s="20"/>
      <c r="H70" s="20"/>
      <c r="I70" s="20"/>
    </row>
    <row r="71" spans="1:9" ht="18">
      <c r="A71" s="19"/>
      <c r="B71" s="20"/>
      <c r="C71" s="20"/>
      <c r="D71" s="20"/>
      <c r="E71" s="20"/>
      <c r="F71" s="20"/>
      <c r="G71" s="20"/>
      <c r="H71" s="20"/>
      <c r="I71" s="20"/>
    </row>
    <row r="72" spans="1:9" ht="18">
      <c r="A72" s="19"/>
      <c r="B72" s="20"/>
      <c r="C72" s="20"/>
      <c r="D72" s="20"/>
      <c r="E72" s="20"/>
      <c r="F72" s="20"/>
      <c r="G72" s="20"/>
      <c r="H72" s="20"/>
      <c r="I72" s="20"/>
    </row>
    <row r="73" spans="1:9" ht="18">
      <c r="A73" s="19"/>
      <c r="B73" s="20"/>
      <c r="C73" s="20"/>
      <c r="D73" s="20"/>
      <c r="E73" s="20"/>
      <c r="F73" s="20"/>
      <c r="G73" s="20"/>
      <c r="H73" s="20"/>
      <c r="I73" s="20"/>
    </row>
  </sheetData>
  <sheetProtection/>
  <mergeCells count="2">
    <mergeCell ref="A1:B1"/>
    <mergeCell ref="C1:J1"/>
  </mergeCells>
  <printOptions/>
  <pageMargins left="0.6299212598425197" right="0.5905511811023623" top="0.2362204724409449" bottom="0.2362204724409449" header="0.5118110236220472" footer="0.4724409448818898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1"/>
  <sheetViews>
    <sheetView zoomScale="85" zoomScaleNormal="85" zoomScalePageLayoutView="0" workbookViewId="0" topLeftCell="A28">
      <selection activeCell="J51" sqref="J51"/>
    </sheetView>
  </sheetViews>
  <sheetFormatPr defaultColWidth="8.66015625" defaultRowHeight="18"/>
  <cols>
    <col min="1" max="1" width="3.08203125" style="44" customWidth="1"/>
    <col min="2" max="2" width="22.66015625" style="33" customWidth="1"/>
    <col min="3" max="8" width="5.66015625" style="33" customWidth="1"/>
    <col min="9" max="10" width="6.66015625" style="33" customWidth="1"/>
    <col min="11" max="16384" width="8.83203125" style="33" customWidth="1"/>
  </cols>
  <sheetData>
    <row r="1" spans="1:10" ht="18.75" customHeight="1">
      <c r="A1" s="269" t="s">
        <v>157</v>
      </c>
      <c r="B1" s="269"/>
      <c r="C1" s="269" t="s">
        <v>1156</v>
      </c>
      <c r="D1" s="269"/>
      <c r="E1" s="269"/>
      <c r="F1" s="269"/>
      <c r="G1" s="269"/>
      <c r="H1" s="269"/>
      <c r="I1" s="269"/>
      <c r="J1" s="269"/>
    </row>
    <row r="2" spans="1:10" s="34" customFormat="1" ht="18.75" customHeight="1">
      <c r="A2" s="46" t="s">
        <v>0</v>
      </c>
      <c r="B2" s="46" t="s">
        <v>139</v>
      </c>
      <c r="C2" s="46" t="s">
        <v>140</v>
      </c>
      <c r="D2" s="46" t="s">
        <v>141</v>
      </c>
      <c r="E2" s="46" t="s">
        <v>6</v>
      </c>
      <c r="F2" s="46" t="s">
        <v>142</v>
      </c>
      <c r="G2" s="46" t="s">
        <v>143</v>
      </c>
      <c r="H2" s="185" t="s">
        <v>1153</v>
      </c>
      <c r="I2" s="46" t="s">
        <v>144</v>
      </c>
      <c r="J2" s="46" t="s">
        <v>145</v>
      </c>
    </row>
    <row r="3" spans="1:10" ht="18.75" customHeight="1">
      <c r="A3" s="107">
        <v>1</v>
      </c>
      <c r="B3" s="211" t="s">
        <v>660</v>
      </c>
      <c r="C3" s="188">
        <v>6</v>
      </c>
      <c r="D3" s="163">
        <v>1</v>
      </c>
      <c r="E3" s="164">
        <v>2</v>
      </c>
      <c r="F3" s="84">
        <v>0.75</v>
      </c>
      <c r="G3" s="213">
        <v>2</v>
      </c>
      <c r="H3" s="84">
        <v>0.75</v>
      </c>
      <c r="I3" s="189"/>
      <c r="J3" s="189">
        <f aca="true" t="shared" si="0" ref="J3:J8">C3+D3+E3+F3+G3+H3</f>
        <v>12.5</v>
      </c>
    </row>
    <row r="4" spans="1:10" ht="18.75" customHeight="1">
      <c r="A4" s="107">
        <v>2</v>
      </c>
      <c r="B4" s="211" t="s">
        <v>668</v>
      </c>
      <c r="C4" s="188">
        <v>5</v>
      </c>
      <c r="D4" s="163">
        <v>1</v>
      </c>
      <c r="E4" s="164">
        <v>3</v>
      </c>
      <c r="F4" s="84">
        <v>0.5</v>
      </c>
      <c r="G4" s="213">
        <v>2.5</v>
      </c>
      <c r="H4" s="84">
        <v>1</v>
      </c>
      <c r="I4" s="189"/>
      <c r="J4" s="189">
        <f t="shared" si="0"/>
        <v>13</v>
      </c>
    </row>
    <row r="5" spans="1:10" ht="18.75" customHeight="1">
      <c r="A5" s="107">
        <v>3</v>
      </c>
      <c r="B5" s="211" t="s">
        <v>685</v>
      </c>
      <c r="C5" s="188">
        <v>4.5</v>
      </c>
      <c r="D5" s="163">
        <v>3</v>
      </c>
      <c r="E5" s="164">
        <v>6</v>
      </c>
      <c r="F5" s="84">
        <v>3.25</v>
      </c>
      <c r="G5" s="213">
        <v>2.5</v>
      </c>
      <c r="H5" s="84">
        <v>2</v>
      </c>
      <c r="I5" s="189"/>
      <c r="J5" s="189">
        <f t="shared" si="0"/>
        <v>21.25</v>
      </c>
    </row>
    <row r="6" spans="1:10" ht="18.75" customHeight="1">
      <c r="A6" s="107">
        <v>4</v>
      </c>
      <c r="B6" s="211" t="s">
        <v>704</v>
      </c>
      <c r="C6" s="188">
        <v>0.5</v>
      </c>
      <c r="D6" s="163">
        <v>3</v>
      </c>
      <c r="E6" s="164">
        <v>6.6</v>
      </c>
      <c r="F6" s="84">
        <v>1.5</v>
      </c>
      <c r="G6" s="213">
        <v>4</v>
      </c>
      <c r="H6" s="84">
        <v>1</v>
      </c>
      <c r="I6" s="189"/>
      <c r="J6" s="189">
        <f t="shared" si="0"/>
        <v>16.6</v>
      </c>
    </row>
    <row r="7" spans="1:10" ht="18.75" customHeight="1">
      <c r="A7" s="107">
        <v>5</v>
      </c>
      <c r="B7" s="211" t="s">
        <v>711</v>
      </c>
      <c r="C7" s="188">
        <v>6.5</v>
      </c>
      <c r="D7" s="163">
        <v>3.75</v>
      </c>
      <c r="E7" s="164">
        <v>6.6</v>
      </c>
      <c r="F7" s="84">
        <v>3.5</v>
      </c>
      <c r="G7" s="213">
        <v>3.5</v>
      </c>
      <c r="H7" s="84">
        <v>2</v>
      </c>
      <c r="I7" s="189"/>
      <c r="J7" s="189">
        <f t="shared" si="0"/>
        <v>25.85</v>
      </c>
    </row>
    <row r="8" spans="1:10" ht="18.75" customHeight="1">
      <c r="A8" s="107">
        <v>6</v>
      </c>
      <c r="B8" s="211" t="s">
        <v>719</v>
      </c>
      <c r="C8" s="188">
        <v>6.5</v>
      </c>
      <c r="D8" s="163">
        <v>3.5</v>
      </c>
      <c r="E8" s="164">
        <v>6.5</v>
      </c>
      <c r="F8" s="84">
        <v>1.5</v>
      </c>
      <c r="G8" s="213">
        <v>6</v>
      </c>
      <c r="H8" s="84">
        <v>2</v>
      </c>
      <c r="I8" s="189"/>
      <c r="J8" s="189">
        <f t="shared" si="0"/>
        <v>26</v>
      </c>
    </row>
    <row r="9" spans="1:10" ht="18.75" customHeight="1">
      <c r="A9" s="107">
        <v>7</v>
      </c>
      <c r="B9" s="211" t="s">
        <v>742</v>
      </c>
      <c r="C9" s="188"/>
      <c r="D9" s="163"/>
      <c r="E9" s="164"/>
      <c r="F9" s="84"/>
      <c r="G9" s="213"/>
      <c r="H9" s="84"/>
      <c r="I9" s="189"/>
      <c r="J9" s="189"/>
    </row>
    <row r="10" spans="1:10" ht="18.75" customHeight="1">
      <c r="A10" s="107">
        <v>8</v>
      </c>
      <c r="B10" s="211" t="s">
        <v>751</v>
      </c>
      <c r="C10" s="188">
        <v>6.5</v>
      </c>
      <c r="D10" s="163">
        <v>3.75</v>
      </c>
      <c r="E10" s="164">
        <v>4.3</v>
      </c>
      <c r="F10" s="84">
        <v>0.5</v>
      </c>
      <c r="G10" s="213">
        <v>5</v>
      </c>
      <c r="H10" s="84">
        <v>0.5</v>
      </c>
      <c r="I10" s="189"/>
      <c r="J10" s="189">
        <f aca="true" t="shared" si="1" ref="J10:J26">C10+D10+E10+F10+G10+H10</f>
        <v>20.55</v>
      </c>
    </row>
    <row r="11" spans="1:10" ht="18.75" customHeight="1">
      <c r="A11" s="107">
        <v>9</v>
      </c>
      <c r="B11" s="211" t="s">
        <v>763</v>
      </c>
      <c r="C11" s="188">
        <v>6</v>
      </c>
      <c r="D11" s="163">
        <v>5.5</v>
      </c>
      <c r="E11" s="164">
        <v>6.7</v>
      </c>
      <c r="F11" s="84">
        <v>4.5</v>
      </c>
      <c r="G11" s="213">
        <v>5.5</v>
      </c>
      <c r="H11" s="84">
        <v>1.25</v>
      </c>
      <c r="I11" s="189"/>
      <c r="J11" s="189">
        <f t="shared" si="1"/>
        <v>29.45</v>
      </c>
    </row>
    <row r="12" spans="1:10" ht="18.75" customHeight="1">
      <c r="A12" s="107">
        <v>10</v>
      </c>
      <c r="B12" s="211" t="s">
        <v>770</v>
      </c>
      <c r="C12" s="188">
        <v>6</v>
      </c>
      <c r="D12" s="163">
        <v>3.25</v>
      </c>
      <c r="E12" s="164">
        <v>3.5</v>
      </c>
      <c r="F12" s="84">
        <v>3.75</v>
      </c>
      <c r="G12" s="213">
        <v>2</v>
      </c>
      <c r="H12" s="84">
        <v>0.75</v>
      </c>
      <c r="I12" s="189"/>
      <c r="J12" s="189">
        <f t="shared" si="1"/>
        <v>19.25</v>
      </c>
    </row>
    <row r="13" spans="1:10" ht="18.75" customHeight="1">
      <c r="A13" s="107">
        <v>11</v>
      </c>
      <c r="B13" s="211" t="s">
        <v>772</v>
      </c>
      <c r="C13" s="188">
        <v>4.5</v>
      </c>
      <c r="D13" s="163">
        <v>5.25</v>
      </c>
      <c r="E13" s="164">
        <v>3.7</v>
      </c>
      <c r="F13" s="84">
        <v>4.25</v>
      </c>
      <c r="G13" s="213">
        <v>2</v>
      </c>
      <c r="H13" s="84">
        <v>1.75</v>
      </c>
      <c r="I13" s="189"/>
      <c r="J13" s="189">
        <f t="shared" si="1"/>
        <v>21.45</v>
      </c>
    </row>
    <row r="14" spans="1:10" ht="18.75" customHeight="1">
      <c r="A14" s="107">
        <v>12</v>
      </c>
      <c r="B14" s="211" t="s">
        <v>776</v>
      </c>
      <c r="C14" s="188">
        <v>5</v>
      </c>
      <c r="D14" s="163">
        <v>1.5</v>
      </c>
      <c r="E14" s="164">
        <v>3.2</v>
      </c>
      <c r="F14" s="84">
        <v>2.5</v>
      </c>
      <c r="G14" s="213">
        <v>6.5</v>
      </c>
      <c r="H14" s="84">
        <v>2.5</v>
      </c>
      <c r="I14" s="189"/>
      <c r="J14" s="189">
        <f t="shared" si="1"/>
        <v>21.2</v>
      </c>
    </row>
    <row r="15" spans="1:10" ht="18.75" customHeight="1">
      <c r="A15" s="107">
        <v>13</v>
      </c>
      <c r="B15" s="211" t="s">
        <v>790</v>
      </c>
      <c r="C15" s="188">
        <v>3.5</v>
      </c>
      <c r="D15" s="163">
        <v>5.5</v>
      </c>
      <c r="E15" s="164">
        <v>3.5</v>
      </c>
      <c r="F15" s="84">
        <v>4.75</v>
      </c>
      <c r="G15" s="213">
        <v>5</v>
      </c>
      <c r="H15" s="84">
        <v>2</v>
      </c>
      <c r="I15" s="189"/>
      <c r="J15" s="189">
        <f t="shared" si="1"/>
        <v>24.25</v>
      </c>
    </row>
    <row r="16" spans="1:10" ht="18.75" customHeight="1">
      <c r="A16" s="107">
        <v>14</v>
      </c>
      <c r="B16" s="211" t="s">
        <v>814</v>
      </c>
      <c r="C16" s="188">
        <v>5</v>
      </c>
      <c r="D16" s="163">
        <v>2</v>
      </c>
      <c r="E16" s="164">
        <v>4.5</v>
      </c>
      <c r="F16" s="84">
        <v>4.5</v>
      </c>
      <c r="G16" s="213">
        <v>2.5</v>
      </c>
      <c r="H16" s="84">
        <v>1</v>
      </c>
      <c r="I16" s="189"/>
      <c r="J16" s="189">
        <f t="shared" si="1"/>
        <v>19.5</v>
      </c>
    </row>
    <row r="17" spans="1:10" ht="18.75" customHeight="1">
      <c r="A17" s="107">
        <v>15</v>
      </c>
      <c r="B17" s="211" t="s">
        <v>828</v>
      </c>
      <c r="C17" s="188">
        <v>4.5</v>
      </c>
      <c r="D17" s="163">
        <v>2</v>
      </c>
      <c r="E17" s="164">
        <v>2</v>
      </c>
      <c r="F17" s="84">
        <v>2.25</v>
      </c>
      <c r="G17" s="213">
        <v>2.5</v>
      </c>
      <c r="H17" s="84">
        <v>1.5</v>
      </c>
      <c r="I17" s="189"/>
      <c r="J17" s="189">
        <f t="shared" si="1"/>
        <v>14.75</v>
      </c>
    </row>
    <row r="18" spans="1:10" ht="18.75" customHeight="1">
      <c r="A18" s="107">
        <v>16</v>
      </c>
      <c r="B18" s="211" t="s">
        <v>837</v>
      </c>
      <c r="C18" s="188">
        <v>4</v>
      </c>
      <c r="D18" s="163">
        <v>2</v>
      </c>
      <c r="E18" s="164">
        <v>3</v>
      </c>
      <c r="F18" s="84">
        <v>1.75</v>
      </c>
      <c r="G18" s="213">
        <v>5.5</v>
      </c>
      <c r="H18" s="84">
        <v>2.25</v>
      </c>
      <c r="I18" s="189"/>
      <c r="J18" s="189">
        <f t="shared" si="1"/>
        <v>18.5</v>
      </c>
    </row>
    <row r="19" spans="1:10" ht="18.75" customHeight="1">
      <c r="A19" s="107">
        <v>17</v>
      </c>
      <c r="B19" s="211" t="s">
        <v>845</v>
      </c>
      <c r="C19" s="188">
        <v>6</v>
      </c>
      <c r="D19" s="163">
        <v>2.25</v>
      </c>
      <c r="E19" s="164">
        <v>4.5</v>
      </c>
      <c r="F19" s="84">
        <v>0.75</v>
      </c>
      <c r="G19" s="213">
        <v>5</v>
      </c>
      <c r="H19" s="84">
        <v>3.75</v>
      </c>
      <c r="I19" s="189"/>
      <c r="J19" s="189">
        <f t="shared" si="1"/>
        <v>22.25</v>
      </c>
    </row>
    <row r="20" spans="1:10" ht="18.75" customHeight="1">
      <c r="A20" s="107">
        <v>18</v>
      </c>
      <c r="B20" s="211" t="s">
        <v>855</v>
      </c>
      <c r="C20" s="188">
        <v>5</v>
      </c>
      <c r="D20" s="163">
        <v>2.25</v>
      </c>
      <c r="E20" s="164">
        <v>6</v>
      </c>
      <c r="F20" s="84">
        <v>1</v>
      </c>
      <c r="G20" s="213">
        <v>2</v>
      </c>
      <c r="H20" s="84">
        <v>2.5</v>
      </c>
      <c r="I20" s="189"/>
      <c r="J20" s="189">
        <f t="shared" si="1"/>
        <v>18.75</v>
      </c>
    </row>
    <row r="21" spans="1:10" ht="18.75" customHeight="1">
      <c r="A21" s="107">
        <v>19</v>
      </c>
      <c r="B21" s="211" t="s">
        <v>860</v>
      </c>
      <c r="C21" s="188">
        <v>6</v>
      </c>
      <c r="D21" s="163">
        <v>3</v>
      </c>
      <c r="E21" s="164">
        <v>6.5</v>
      </c>
      <c r="F21" s="84">
        <v>1</v>
      </c>
      <c r="G21" s="213">
        <v>3</v>
      </c>
      <c r="H21" s="84">
        <v>4</v>
      </c>
      <c r="I21" s="189"/>
      <c r="J21" s="189">
        <f t="shared" si="1"/>
        <v>23.5</v>
      </c>
    </row>
    <row r="22" spans="1:10" ht="18.75" customHeight="1">
      <c r="A22" s="107">
        <v>20</v>
      </c>
      <c r="B22" s="211" t="s">
        <v>863</v>
      </c>
      <c r="C22" s="188">
        <v>4.5</v>
      </c>
      <c r="D22" s="163">
        <v>3.25</v>
      </c>
      <c r="E22" s="164">
        <v>6</v>
      </c>
      <c r="F22" s="84">
        <v>1.5</v>
      </c>
      <c r="G22" s="213">
        <v>2</v>
      </c>
      <c r="H22" s="84">
        <v>4</v>
      </c>
      <c r="I22" s="189"/>
      <c r="J22" s="189">
        <f t="shared" si="1"/>
        <v>21.25</v>
      </c>
    </row>
    <row r="23" spans="1:10" ht="18.75" customHeight="1">
      <c r="A23" s="107">
        <v>21</v>
      </c>
      <c r="B23" s="211" t="s">
        <v>867</v>
      </c>
      <c r="C23" s="188">
        <v>4.5</v>
      </c>
      <c r="D23" s="163">
        <v>1</v>
      </c>
      <c r="E23" s="164">
        <v>6</v>
      </c>
      <c r="F23" s="84">
        <v>1.25</v>
      </c>
      <c r="G23" s="213">
        <v>1.5</v>
      </c>
      <c r="H23" s="84">
        <v>6.5</v>
      </c>
      <c r="I23" s="189"/>
      <c r="J23" s="189">
        <f t="shared" si="1"/>
        <v>20.75</v>
      </c>
    </row>
    <row r="24" spans="1:10" ht="18.75" customHeight="1">
      <c r="A24" s="107">
        <v>22</v>
      </c>
      <c r="B24" s="211" t="s">
        <v>872</v>
      </c>
      <c r="C24" s="188">
        <v>5.5</v>
      </c>
      <c r="D24" s="163">
        <v>2.25</v>
      </c>
      <c r="E24" s="164">
        <v>6</v>
      </c>
      <c r="F24" s="84">
        <v>0.5</v>
      </c>
      <c r="G24" s="213">
        <v>2.5</v>
      </c>
      <c r="H24" s="84">
        <v>5</v>
      </c>
      <c r="I24" s="189"/>
      <c r="J24" s="189">
        <f t="shared" si="1"/>
        <v>21.75</v>
      </c>
    </row>
    <row r="25" spans="1:10" ht="18.75" customHeight="1">
      <c r="A25" s="107">
        <v>23</v>
      </c>
      <c r="B25" s="211" t="s">
        <v>882</v>
      </c>
      <c r="C25" s="188">
        <v>5</v>
      </c>
      <c r="D25" s="163">
        <v>5</v>
      </c>
      <c r="E25" s="164">
        <v>5.5</v>
      </c>
      <c r="F25" s="84">
        <v>7.5</v>
      </c>
      <c r="G25" s="213">
        <v>8</v>
      </c>
      <c r="H25" s="84">
        <v>5.5</v>
      </c>
      <c r="I25" s="189"/>
      <c r="J25" s="189">
        <f t="shared" si="1"/>
        <v>36.5</v>
      </c>
    </row>
    <row r="26" spans="1:10" ht="18.75" customHeight="1">
      <c r="A26" s="107">
        <v>24</v>
      </c>
      <c r="B26" s="211" t="s">
        <v>892</v>
      </c>
      <c r="C26" s="188">
        <v>5</v>
      </c>
      <c r="D26" s="163">
        <v>5</v>
      </c>
      <c r="E26" s="164">
        <v>7</v>
      </c>
      <c r="F26" s="84">
        <v>7</v>
      </c>
      <c r="G26" s="213">
        <v>7.5</v>
      </c>
      <c r="H26" s="84">
        <v>6.5</v>
      </c>
      <c r="I26" s="189"/>
      <c r="J26" s="189">
        <f t="shared" si="1"/>
        <v>38</v>
      </c>
    </row>
    <row r="27" spans="1:10" ht="18.75" customHeight="1">
      <c r="A27" s="107">
        <v>25</v>
      </c>
      <c r="B27" s="187"/>
      <c r="C27" s="188"/>
      <c r="D27" s="163"/>
      <c r="E27" s="164"/>
      <c r="F27" s="197"/>
      <c r="G27" s="200"/>
      <c r="H27" s="200"/>
      <c r="I27" s="189"/>
      <c r="J27" s="189"/>
    </row>
    <row r="28" spans="1:10" ht="18.75">
      <c r="A28" s="107">
        <v>26</v>
      </c>
      <c r="B28" s="187"/>
      <c r="C28" s="188"/>
      <c r="D28" s="163"/>
      <c r="E28" s="164"/>
      <c r="F28" s="197"/>
      <c r="G28" s="200"/>
      <c r="H28" s="200"/>
      <c r="I28" s="189"/>
      <c r="J28" s="189"/>
    </row>
    <row r="29" spans="1:10" ht="18.75">
      <c r="A29" s="107">
        <v>27</v>
      </c>
      <c r="B29" s="187"/>
      <c r="C29" s="188"/>
      <c r="D29" s="163"/>
      <c r="E29" s="164"/>
      <c r="F29" s="198"/>
      <c r="G29" s="200"/>
      <c r="H29" s="200"/>
      <c r="I29" s="189"/>
      <c r="J29" s="189"/>
    </row>
    <row r="30" spans="1:10" ht="18.75">
      <c r="A30" s="107">
        <v>28</v>
      </c>
      <c r="B30" s="187"/>
      <c r="C30" s="188"/>
      <c r="D30" s="163"/>
      <c r="E30" s="164"/>
      <c r="F30" s="198"/>
      <c r="G30" s="200"/>
      <c r="H30" s="200"/>
      <c r="I30" s="189"/>
      <c r="J30" s="189"/>
    </row>
    <row r="31" spans="1:10" ht="18.75" customHeight="1">
      <c r="A31" s="107">
        <v>29</v>
      </c>
      <c r="B31" s="187"/>
      <c r="C31" s="188"/>
      <c r="D31" s="163"/>
      <c r="E31" s="164"/>
      <c r="F31" s="197"/>
      <c r="G31" s="200"/>
      <c r="H31" s="200"/>
      <c r="I31" s="189"/>
      <c r="J31" s="189"/>
    </row>
    <row r="32" spans="1:10" ht="18.75" customHeight="1">
      <c r="A32" s="107">
        <v>30</v>
      </c>
      <c r="B32" s="187"/>
      <c r="C32" s="188"/>
      <c r="D32" s="163"/>
      <c r="E32" s="164"/>
      <c r="F32" s="197"/>
      <c r="G32" s="200"/>
      <c r="H32" s="200"/>
      <c r="I32" s="189"/>
      <c r="J32" s="189"/>
    </row>
    <row r="33" spans="1:10" ht="18.75">
      <c r="A33" s="107">
        <v>31</v>
      </c>
      <c r="B33" s="82"/>
      <c r="C33" s="171"/>
      <c r="D33" s="163"/>
      <c r="E33" s="164"/>
      <c r="F33" s="161"/>
      <c r="G33" s="161"/>
      <c r="H33" s="161"/>
      <c r="I33" s="50"/>
      <c r="J33" s="50"/>
    </row>
    <row r="34" spans="1:10" ht="18.75">
      <c r="A34" s="107">
        <v>32</v>
      </c>
      <c r="B34" s="82"/>
      <c r="C34" s="171"/>
      <c r="D34" s="163"/>
      <c r="E34" s="164"/>
      <c r="F34" s="160"/>
      <c r="G34" s="160"/>
      <c r="H34" s="160"/>
      <c r="I34" s="50"/>
      <c r="J34" s="50"/>
    </row>
    <row r="35" spans="1:10" ht="18.75">
      <c r="A35" s="107">
        <v>33</v>
      </c>
      <c r="B35" s="82"/>
      <c r="C35" s="171"/>
      <c r="D35" s="163"/>
      <c r="E35" s="164"/>
      <c r="F35" s="160"/>
      <c r="G35" s="160"/>
      <c r="H35" s="160"/>
      <c r="I35" s="50"/>
      <c r="J35" s="50"/>
    </row>
    <row r="36" spans="1:10" ht="18.75" customHeight="1">
      <c r="A36" s="107">
        <v>34</v>
      </c>
      <c r="B36" s="83"/>
      <c r="C36" s="84"/>
      <c r="D36" s="84"/>
      <c r="E36" s="84"/>
      <c r="F36" s="84"/>
      <c r="G36" s="84"/>
      <c r="H36" s="105"/>
      <c r="I36" s="50"/>
      <c r="J36" s="50"/>
    </row>
    <row r="37" spans="1:10" ht="18.75">
      <c r="A37" s="107">
        <v>35</v>
      </c>
      <c r="B37" s="83"/>
      <c r="C37" s="84"/>
      <c r="D37" s="84"/>
      <c r="E37" s="84"/>
      <c r="F37" s="84"/>
      <c r="G37" s="84"/>
      <c r="H37" s="105"/>
      <c r="I37" s="50"/>
      <c r="J37" s="50"/>
    </row>
    <row r="38" spans="1:9" ht="18.75">
      <c r="A38" s="35"/>
      <c r="B38" s="36"/>
      <c r="C38" s="37"/>
      <c r="D38" s="37"/>
      <c r="E38" s="37"/>
      <c r="F38" s="37"/>
      <c r="G38" s="37"/>
      <c r="H38" s="37"/>
      <c r="I38" s="37"/>
    </row>
    <row r="39" spans="1:9" ht="18.75">
      <c r="A39" s="35"/>
      <c r="B39" s="36"/>
      <c r="C39" s="37"/>
      <c r="D39" s="37"/>
      <c r="E39" s="37"/>
      <c r="F39" s="37"/>
      <c r="G39" s="37"/>
      <c r="H39" s="37"/>
      <c r="I39" s="37"/>
    </row>
    <row r="40" spans="1:9" ht="18.75">
      <c r="A40" s="35"/>
      <c r="B40" s="36"/>
      <c r="C40" s="37"/>
      <c r="D40" s="37"/>
      <c r="E40" s="37"/>
      <c r="F40" s="37"/>
      <c r="G40" s="37"/>
      <c r="H40" s="37"/>
      <c r="I40" s="37"/>
    </row>
    <row r="41" spans="1:9" ht="18.75">
      <c r="A41" s="35"/>
      <c r="B41" s="36"/>
      <c r="C41" s="37"/>
      <c r="D41" s="37"/>
      <c r="E41" s="37"/>
      <c r="F41" s="37"/>
      <c r="G41" s="37"/>
      <c r="H41" s="37"/>
      <c r="I41" s="37"/>
    </row>
    <row r="42" spans="1:9" ht="18.75">
      <c r="A42" s="35"/>
      <c r="B42" s="36"/>
      <c r="C42" s="37"/>
      <c r="D42" s="37"/>
      <c r="E42" s="37"/>
      <c r="F42" s="37"/>
      <c r="G42" s="37"/>
      <c r="H42" s="37"/>
      <c r="I42" s="37"/>
    </row>
    <row r="43" spans="1:9" ht="18.75">
      <c r="A43" s="35"/>
      <c r="B43" s="36"/>
      <c r="C43" s="37"/>
      <c r="D43" s="37"/>
      <c r="E43" s="37"/>
      <c r="F43" s="37"/>
      <c r="G43" s="37"/>
      <c r="H43" s="37"/>
      <c r="I43" s="37"/>
    </row>
    <row r="44" spans="1:9" ht="18.75">
      <c r="A44" s="35"/>
      <c r="B44" s="36"/>
      <c r="C44" s="37"/>
      <c r="D44" s="37"/>
      <c r="E44" s="37"/>
      <c r="F44" s="37"/>
      <c r="G44" s="37"/>
      <c r="H44" s="37"/>
      <c r="I44" s="37"/>
    </row>
    <row r="45" spans="1:9" ht="18.75">
      <c r="A45" s="35"/>
      <c r="B45" s="36"/>
      <c r="C45" s="37"/>
      <c r="D45" s="37"/>
      <c r="E45" s="37"/>
      <c r="F45" s="37"/>
      <c r="G45" s="37"/>
      <c r="H45" s="37"/>
      <c r="I45" s="37"/>
    </row>
    <row r="46" spans="1:9" ht="18.75">
      <c r="A46" s="35"/>
      <c r="B46" s="36"/>
      <c r="C46" s="37"/>
      <c r="D46" s="37"/>
      <c r="E46" s="37"/>
      <c r="F46" s="37"/>
      <c r="G46" s="37"/>
      <c r="H46" s="37"/>
      <c r="I46" s="37"/>
    </row>
    <row r="47" spans="1:9" ht="18.75">
      <c r="A47" s="35"/>
      <c r="B47" s="36"/>
      <c r="C47" s="37"/>
      <c r="D47" s="37"/>
      <c r="E47" s="37"/>
      <c r="F47" s="37"/>
      <c r="G47" s="37"/>
      <c r="H47" s="37"/>
      <c r="I47" s="37"/>
    </row>
    <row r="48" spans="1:9" ht="18.75">
      <c r="A48" s="35"/>
      <c r="B48" s="36"/>
      <c r="C48" s="37"/>
      <c r="D48" s="37"/>
      <c r="E48" s="37"/>
      <c r="F48" s="37"/>
      <c r="G48" s="37"/>
      <c r="H48" s="37"/>
      <c r="I48" s="37"/>
    </row>
    <row r="49" spans="1:9" ht="18.75">
      <c r="A49" s="35"/>
      <c r="B49" s="36"/>
      <c r="C49" s="37"/>
      <c r="D49" s="37"/>
      <c r="E49" s="37"/>
      <c r="F49" s="37"/>
      <c r="G49" s="37"/>
      <c r="H49" s="37"/>
      <c r="I49" s="37"/>
    </row>
    <row r="50" spans="1:10" s="40" customFormat="1" ht="18.75">
      <c r="A50" s="38"/>
      <c r="B50" s="39"/>
      <c r="C50" s="21">
        <f>COUNTIF(C3:C37,"&gt;=5")</f>
        <v>15</v>
      </c>
      <c r="D50" s="21">
        <f aca="true" t="shared" si="2" ref="D50:I50">COUNTIF(D3:D37,"&gt;=5")</f>
        <v>5</v>
      </c>
      <c r="E50" s="21">
        <f t="shared" si="2"/>
        <v>12</v>
      </c>
      <c r="F50" s="21">
        <f t="shared" si="2"/>
        <v>2</v>
      </c>
      <c r="G50" s="21">
        <f t="shared" si="2"/>
        <v>9</v>
      </c>
      <c r="H50" s="21">
        <f t="shared" si="2"/>
        <v>4</v>
      </c>
      <c r="I50" s="21">
        <f t="shared" si="2"/>
        <v>0</v>
      </c>
      <c r="J50" s="21">
        <f>COUNTIF(J3:J37,"&gt;=30")</f>
        <v>2</v>
      </c>
    </row>
    <row r="51" spans="1:10" s="43" customFormat="1" ht="18.75" customHeight="1">
      <c r="A51" s="41"/>
      <c r="B51" s="42"/>
      <c r="C51" s="24">
        <f>COUNT(C3:C37)</f>
        <v>23</v>
      </c>
      <c r="D51" s="24">
        <f aca="true" t="shared" si="3" ref="D51:J51">COUNT(D3:D37)</f>
        <v>23</v>
      </c>
      <c r="E51" s="24">
        <f t="shared" si="3"/>
        <v>23</v>
      </c>
      <c r="F51" s="24">
        <f t="shared" si="3"/>
        <v>23</v>
      </c>
      <c r="G51" s="24">
        <f t="shared" si="3"/>
        <v>23</v>
      </c>
      <c r="H51" s="24">
        <f t="shared" si="3"/>
        <v>23</v>
      </c>
      <c r="I51" s="24">
        <f t="shared" si="3"/>
        <v>0</v>
      </c>
      <c r="J51" s="24">
        <f t="shared" si="3"/>
        <v>23</v>
      </c>
    </row>
    <row r="52" spans="1:10" ht="18.75" customHeight="1">
      <c r="A52" s="35"/>
      <c r="B52" s="36"/>
      <c r="C52" s="20"/>
      <c r="D52" s="20"/>
      <c r="E52" s="20"/>
      <c r="F52" s="20"/>
      <c r="G52" s="20"/>
      <c r="H52" s="20"/>
      <c r="I52" s="20"/>
      <c r="J52" s="20"/>
    </row>
    <row r="53" spans="1:10" ht="18.75">
      <c r="A53" s="35"/>
      <c r="B53" s="36"/>
      <c r="C53" s="20">
        <f>C50/C51*100</f>
        <v>65.21739130434783</v>
      </c>
      <c r="D53" s="20">
        <f aca="true" t="shared" si="4" ref="D53:J53">D50/D51*100</f>
        <v>21.73913043478261</v>
      </c>
      <c r="E53" s="20">
        <f t="shared" si="4"/>
        <v>52.17391304347826</v>
      </c>
      <c r="F53" s="20">
        <f t="shared" si="4"/>
        <v>8.695652173913043</v>
      </c>
      <c r="G53" s="20">
        <f t="shared" si="4"/>
        <v>39.130434782608695</v>
      </c>
      <c r="H53" s="20">
        <f t="shared" si="4"/>
        <v>17.391304347826086</v>
      </c>
      <c r="I53" s="20" t="e">
        <f t="shared" si="4"/>
        <v>#DIV/0!</v>
      </c>
      <c r="J53" s="20">
        <f t="shared" si="4"/>
        <v>8.695652173913043</v>
      </c>
    </row>
    <row r="54" spans="1:9" ht="18.75">
      <c r="A54" s="35"/>
      <c r="B54" s="36"/>
      <c r="C54" s="37"/>
      <c r="D54" s="37"/>
      <c r="E54" s="37"/>
      <c r="F54" s="37"/>
      <c r="G54" s="37"/>
      <c r="H54" s="37"/>
      <c r="I54" s="37"/>
    </row>
    <row r="55" spans="1:9" ht="18.75">
      <c r="A55" s="35"/>
      <c r="B55" s="36"/>
      <c r="C55" s="37"/>
      <c r="D55" s="37"/>
      <c r="E55" s="37"/>
      <c r="F55" s="37"/>
      <c r="G55" s="37"/>
      <c r="H55" s="37"/>
      <c r="I55" s="37"/>
    </row>
    <row r="56" spans="1:9" ht="18.75" customHeight="1">
      <c r="A56" s="35"/>
      <c r="B56" s="36"/>
      <c r="C56" s="37"/>
      <c r="D56" s="37"/>
      <c r="E56" s="37"/>
      <c r="F56" s="37"/>
      <c r="G56" s="37"/>
      <c r="H56" s="37"/>
      <c r="I56" s="37"/>
    </row>
    <row r="57" spans="1:9" ht="18.75" customHeight="1">
      <c r="A57" s="35"/>
      <c r="B57" s="36"/>
      <c r="C57" s="37"/>
      <c r="D57" s="37"/>
      <c r="E57" s="37"/>
      <c r="F57" s="37"/>
      <c r="G57" s="37"/>
      <c r="H57" s="37"/>
      <c r="I57" s="37"/>
    </row>
    <row r="58" spans="1:9" ht="18.75">
      <c r="A58" s="35"/>
      <c r="B58" s="36"/>
      <c r="C58" s="37"/>
      <c r="D58" s="37"/>
      <c r="E58" s="37"/>
      <c r="F58" s="37"/>
      <c r="G58" s="37"/>
      <c r="H58" s="37"/>
      <c r="I58" s="37"/>
    </row>
    <row r="59" spans="1:9" ht="18.75">
      <c r="A59" s="35"/>
      <c r="B59" s="36"/>
      <c r="C59" s="37"/>
      <c r="D59" s="37"/>
      <c r="E59" s="37"/>
      <c r="F59" s="37"/>
      <c r="G59" s="37"/>
      <c r="H59" s="37"/>
      <c r="I59" s="37"/>
    </row>
    <row r="60" spans="1:9" ht="18.75">
      <c r="A60" s="35"/>
      <c r="B60" s="36"/>
      <c r="C60" s="37"/>
      <c r="D60" s="37"/>
      <c r="E60" s="37"/>
      <c r="F60" s="37"/>
      <c r="G60" s="37"/>
      <c r="H60" s="37"/>
      <c r="I60" s="37"/>
    </row>
    <row r="61" spans="1:9" ht="18.75">
      <c r="A61" s="35"/>
      <c r="B61" s="37"/>
      <c r="C61" s="37"/>
      <c r="D61" s="37"/>
      <c r="E61" s="37"/>
      <c r="F61" s="37"/>
      <c r="G61" s="37"/>
      <c r="H61" s="37"/>
      <c r="I61" s="37"/>
    </row>
    <row r="62" spans="1:9" ht="18.75">
      <c r="A62" s="35"/>
      <c r="B62" s="37"/>
      <c r="C62" s="37"/>
      <c r="D62" s="37"/>
      <c r="E62" s="37"/>
      <c r="F62" s="37"/>
      <c r="G62" s="37"/>
      <c r="H62" s="37"/>
      <c r="I62" s="37"/>
    </row>
    <row r="63" spans="1:9" ht="18.75">
      <c r="A63" s="35"/>
      <c r="B63" s="37"/>
      <c r="C63" s="37"/>
      <c r="D63" s="37"/>
      <c r="E63" s="37"/>
      <c r="F63" s="37"/>
      <c r="G63" s="37"/>
      <c r="H63" s="37"/>
      <c r="I63" s="37"/>
    </row>
    <row r="64" spans="1:9" ht="18.75">
      <c r="A64" s="35"/>
      <c r="B64" s="37"/>
      <c r="C64" s="37"/>
      <c r="D64" s="37"/>
      <c r="E64" s="37"/>
      <c r="F64" s="37"/>
      <c r="G64" s="37"/>
      <c r="H64" s="37"/>
      <c r="I64" s="37"/>
    </row>
    <row r="65" spans="1:9" ht="18.75">
      <c r="A65" s="35"/>
      <c r="B65" s="37"/>
      <c r="C65" s="37"/>
      <c r="D65" s="37"/>
      <c r="E65" s="37"/>
      <c r="F65" s="37"/>
      <c r="G65" s="37"/>
      <c r="H65" s="37"/>
      <c r="I65" s="37"/>
    </row>
    <row r="66" spans="1:9" ht="18.75">
      <c r="A66" s="35"/>
      <c r="B66" s="37"/>
      <c r="C66" s="37"/>
      <c r="D66" s="37"/>
      <c r="E66" s="37"/>
      <c r="F66" s="37"/>
      <c r="G66" s="37"/>
      <c r="H66" s="37"/>
      <c r="I66" s="37"/>
    </row>
    <row r="67" spans="1:9" ht="18.75">
      <c r="A67" s="35"/>
      <c r="B67" s="37"/>
      <c r="C67" s="37"/>
      <c r="D67" s="37"/>
      <c r="E67" s="37"/>
      <c r="F67" s="37"/>
      <c r="G67" s="37"/>
      <c r="H67" s="37"/>
      <c r="I67" s="37"/>
    </row>
    <row r="68" spans="1:9" ht="18.75">
      <c r="A68" s="35"/>
      <c r="B68" s="37"/>
      <c r="C68" s="37"/>
      <c r="D68" s="37"/>
      <c r="E68" s="37"/>
      <c r="F68" s="37"/>
      <c r="G68" s="37"/>
      <c r="H68" s="37"/>
      <c r="I68" s="37"/>
    </row>
    <row r="69" spans="1:9" ht="18.75">
      <c r="A69" s="35"/>
      <c r="B69" s="37"/>
      <c r="C69" s="37"/>
      <c r="D69" s="37"/>
      <c r="E69" s="37"/>
      <c r="F69" s="37"/>
      <c r="G69" s="37"/>
      <c r="H69" s="37"/>
      <c r="I69" s="37"/>
    </row>
    <row r="70" spans="1:9" ht="18.75">
      <c r="A70" s="35"/>
      <c r="B70" s="37"/>
      <c r="C70" s="37"/>
      <c r="D70" s="37"/>
      <c r="E70" s="37"/>
      <c r="F70" s="37"/>
      <c r="G70" s="37"/>
      <c r="H70" s="37"/>
      <c r="I70" s="37"/>
    </row>
    <row r="71" spans="1:9" ht="18.75">
      <c r="A71" s="35"/>
      <c r="B71" s="37"/>
      <c r="C71" s="37"/>
      <c r="D71" s="37"/>
      <c r="E71" s="37"/>
      <c r="F71" s="37"/>
      <c r="G71" s="37"/>
      <c r="H71" s="37"/>
      <c r="I71" s="37"/>
    </row>
  </sheetData>
  <sheetProtection/>
  <mergeCells count="2">
    <mergeCell ref="A1:B1"/>
    <mergeCell ref="C1:J1"/>
  </mergeCells>
  <printOptions/>
  <pageMargins left="0.6299212598425197" right="0.5905511811023623" top="0.2362204724409449" bottom="0.2362204724409449" header="0.5118110236220472" footer="0.3937007874015748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3"/>
  <sheetViews>
    <sheetView zoomScale="85" zoomScaleNormal="85" zoomScalePageLayoutView="0" workbookViewId="0" topLeftCell="A37">
      <selection activeCell="J51" sqref="J51"/>
    </sheetView>
  </sheetViews>
  <sheetFormatPr defaultColWidth="8.66015625" defaultRowHeight="18"/>
  <cols>
    <col min="1" max="1" width="2.83203125" style="25" customWidth="1"/>
    <col min="2" max="2" width="21.08203125" style="17" customWidth="1"/>
    <col min="3" max="8" width="5.66015625" style="17" customWidth="1"/>
    <col min="9" max="10" width="6.66015625" style="17" customWidth="1"/>
    <col min="11" max="16384" width="8.83203125" style="17" customWidth="1"/>
  </cols>
  <sheetData>
    <row r="1" spans="1:10" s="31" customFormat="1" ht="18.75" customHeight="1">
      <c r="A1" s="269" t="s">
        <v>160</v>
      </c>
      <c r="B1" s="269"/>
      <c r="C1" s="269" t="s">
        <v>1156</v>
      </c>
      <c r="D1" s="269"/>
      <c r="E1" s="269"/>
      <c r="F1" s="269"/>
      <c r="G1" s="269"/>
      <c r="H1" s="269"/>
      <c r="I1" s="269"/>
      <c r="J1" s="269"/>
    </row>
    <row r="2" spans="1:10" s="10" customFormat="1" ht="18.75" customHeight="1">
      <c r="A2" s="46" t="s">
        <v>0</v>
      </c>
      <c r="B2" s="46" t="s">
        <v>139</v>
      </c>
      <c r="C2" s="46" t="s">
        <v>140</v>
      </c>
      <c r="D2" s="46" t="s">
        <v>141</v>
      </c>
      <c r="E2" s="46" t="s">
        <v>6</v>
      </c>
      <c r="F2" s="46" t="s">
        <v>142</v>
      </c>
      <c r="G2" s="46" t="s">
        <v>143</v>
      </c>
      <c r="H2" s="185" t="s">
        <v>1153</v>
      </c>
      <c r="I2" s="46" t="s">
        <v>144</v>
      </c>
      <c r="J2" s="46" t="s">
        <v>145</v>
      </c>
    </row>
    <row r="3" spans="1:10" ht="18.75" customHeight="1">
      <c r="A3" s="107">
        <v>1</v>
      </c>
      <c r="B3" s="211" t="s">
        <v>654</v>
      </c>
      <c r="C3" s="188">
        <v>6</v>
      </c>
      <c r="D3" s="163">
        <v>1.5</v>
      </c>
      <c r="E3" s="164">
        <v>4.5</v>
      </c>
      <c r="F3" s="84">
        <v>3.25</v>
      </c>
      <c r="G3" s="213">
        <v>4</v>
      </c>
      <c r="H3" s="84">
        <v>2</v>
      </c>
      <c r="I3" s="189"/>
      <c r="J3" s="189">
        <f aca="true" t="shared" si="0" ref="J3:J13">C3+D3+E3+F3+G3+H3</f>
        <v>21.25</v>
      </c>
    </row>
    <row r="4" spans="1:10" ht="18.75" customHeight="1">
      <c r="A4" s="107">
        <v>2</v>
      </c>
      <c r="B4" s="211" t="s">
        <v>663</v>
      </c>
      <c r="C4" s="188">
        <v>5</v>
      </c>
      <c r="D4" s="163">
        <v>1.5</v>
      </c>
      <c r="E4" s="164">
        <v>4.5</v>
      </c>
      <c r="F4" s="84">
        <v>4.25</v>
      </c>
      <c r="G4" s="213">
        <v>2.5</v>
      </c>
      <c r="H4" s="84">
        <v>0.75</v>
      </c>
      <c r="I4" s="189"/>
      <c r="J4" s="189">
        <f t="shared" si="0"/>
        <v>18.5</v>
      </c>
    </row>
    <row r="5" spans="1:10" ht="18.75" customHeight="1">
      <c r="A5" s="107">
        <v>3</v>
      </c>
      <c r="B5" s="211" t="s">
        <v>672</v>
      </c>
      <c r="C5" s="188">
        <v>6</v>
      </c>
      <c r="D5" s="163">
        <v>7.5</v>
      </c>
      <c r="E5" s="164">
        <v>4.5</v>
      </c>
      <c r="F5" s="84">
        <v>5.25</v>
      </c>
      <c r="G5" s="213">
        <v>5</v>
      </c>
      <c r="H5" s="84">
        <v>5.25</v>
      </c>
      <c r="I5" s="189"/>
      <c r="J5" s="189">
        <f t="shared" si="0"/>
        <v>33.5</v>
      </c>
    </row>
    <row r="6" spans="1:10" ht="18.75" customHeight="1">
      <c r="A6" s="107">
        <v>4</v>
      </c>
      <c r="B6" s="211" t="s">
        <v>673</v>
      </c>
      <c r="C6" s="188">
        <v>6</v>
      </c>
      <c r="D6" s="163">
        <v>4</v>
      </c>
      <c r="E6" s="164">
        <v>4</v>
      </c>
      <c r="F6" s="84">
        <v>5.5</v>
      </c>
      <c r="G6" s="213">
        <v>6.5</v>
      </c>
      <c r="H6" s="84">
        <v>3.25</v>
      </c>
      <c r="I6" s="189"/>
      <c r="J6" s="189">
        <f t="shared" si="0"/>
        <v>29.25</v>
      </c>
    </row>
    <row r="7" spans="1:10" ht="18.75" customHeight="1">
      <c r="A7" s="107">
        <v>5</v>
      </c>
      <c r="B7" s="211" t="s">
        <v>158</v>
      </c>
      <c r="C7" s="188">
        <v>7</v>
      </c>
      <c r="D7" s="163">
        <v>1.5</v>
      </c>
      <c r="E7" s="164">
        <v>5.5</v>
      </c>
      <c r="F7" s="84">
        <v>5.25</v>
      </c>
      <c r="G7" s="213">
        <v>3</v>
      </c>
      <c r="H7" s="84">
        <v>3.75</v>
      </c>
      <c r="I7" s="189"/>
      <c r="J7" s="189">
        <f t="shared" si="0"/>
        <v>26</v>
      </c>
    </row>
    <row r="8" spans="1:10" ht="18.75" customHeight="1">
      <c r="A8" s="107">
        <v>6</v>
      </c>
      <c r="B8" s="211" t="s">
        <v>694</v>
      </c>
      <c r="C8" s="188">
        <v>3</v>
      </c>
      <c r="D8" s="163">
        <v>3</v>
      </c>
      <c r="E8" s="164">
        <v>5.8</v>
      </c>
      <c r="F8" s="84">
        <v>5</v>
      </c>
      <c r="G8" s="213">
        <v>4</v>
      </c>
      <c r="H8" s="84">
        <v>5</v>
      </c>
      <c r="I8" s="189"/>
      <c r="J8" s="189">
        <f t="shared" si="0"/>
        <v>25.8</v>
      </c>
    </row>
    <row r="9" spans="1:10" ht="18.75" customHeight="1">
      <c r="A9" s="107">
        <v>7</v>
      </c>
      <c r="B9" s="211" t="s">
        <v>151</v>
      </c>
      <c r="C9" s="188">
        <v>5.5</v>
      </c>
      <c r="D9" s="163">
        <v>3</v>
      </c>
      <c r="E9" s="164">
        <v>5.6</v>
      </c>
      <c r="F9" s="84">
        <v>5</v>
      </c>
      <c r="G9" s="213">
        <v>2</v>
      </c>
      <c r="H9" s="84">
        <v>5.75</v>
      </c>
      <c r="I9" s="189"/>
      <c r="J9" s="189">
        <f t="shared" si="0"/>
        <v>26.85</v>
      </c>
    </row>
    <row r="10" spans="1:10" ht="18.75" customHeight="1">
      <c r="A10" s="107">
        <v>8</v>
      </c>
      <c r="B10" s="211" t="s">
        <v>748</v>
      </c>
      <c r="C10" s="188">
        <v>5.5</v>
      </c>
      <c r="D10" s="163">
        <v>3.5</v>
      </c>
      <c r="E10" s="164">
        <v>7</v>
      </c>
      <c r="F10" s="84">
        <v>1</v>
      </c>
      <c r="G10" s="213">
        <v>5</v>
      </c>
      <c r="H10" s="84">
        <v>4.5</v>
      </c>
      <c r="I10" s="189"/>
      <c r="J10" s="189">
        <f t="shared" si="0"/>
        <v>26.5</v>
      </c>
    </row>
    <row r="11" spans="1:10" ht="18.75" customHeight="1">
      <c r="A11" s="107">
        <v>9</v>
      </c>
      <c r="B11" s="211" t="s">
        <v>755</v>
      </c>
      <c r="C11" s="188">
        <v>4.5</v>
      </c>
      <c r="D11" s="163">
        <v>4.75</v>
      </c>
      <c r="E11" s="164">
        <v>5.3</v>
      </c>
      <c r="F11" s="84">
        <v>2.75</v>
      </c>
      <c r="G11" s="213">
        <v>5.5</v>
      </c>
      <c r="H11" s="84">
        <v>4.75</v>
      </c>
      <c r="I11" s="189"/>
      <c r="J11" s="189">
        <f t="shared" si="0"/>
        <v>27.55</v>
      </c>
    </row>
    <row r="12" spans="1:10" ht="18.75" customHeight="1">
      <c r="A12" s="107">
        <v>10</v>
      </c>
      <c r="B12" s="211" t="s">
        <v>761</v>
      </c>
      <c r="C12" s="188">
        <v>5.5</v>
      </c>
      <c r="D12" s="163">
        <v>3.75</v>
      </c>
      <c r="E12" s="164">
        <v>6.7</v>
      </c>
      <c r="F12" s="84">
        <v>1.5</v>
      </c>
      <c r="G12" s="213">
        <v>5</v>
      </c>
      <c r="H12" s="84">
        <v>7</v>
      </c>
      <c r="I12" s="189"/>
      <c r="J12" s="189">
        <f t="shared" si="0"/>
        <v>29.45</v>
      </c>
    </row>
    <row r="13" spans="1:10" ht="18.75" customHeight="1">
      <c r="A13" s="107">
        <v>11</v>
      </c>
      <c r="B13" s="211" t="s">
        <v>766</v>
      </c>
      <c r="C13" s="188">
        <v>5.5</v>
      </c>
      <c r="D13" s="163">
        <v>3.5</v>
      </c>
      <c r="E13" s="164">
        <v>4</v>
      </c>
      <c r="F13" s="84">
        <v>2.75</v>
      </c>
      <c r="G13" s="213">
        <v>4.5</v>
      </c>
      <c r="H13" s="84">
        <v>3</v>
      </c>
      <c r="I13" s="189"/>
      <c r="J13" s="189">
        <f t="shared" si="0"/>
        <v>23.25</v>
      </c>
    </row>
    <row r="14" spans="1:10" ht="18.75" customHeight="1">
      <c r="A14" s="107">
        <v>12</v>
      </c>
      <c r="B14" s="211" t="s">
        <v>767</v>
      </c>
      <c r="C14" s="188"/>
      <c r="D14" s="163"/>
      <c r="E14" s="164"/>
      <c r="F14" s="84"/>
      <c r="G14" s="213"/>
      <c r="H14" s="84"/>
      <c r="I14" s="189"/>
      <c r="J14" s="189"/>
    </row>
    <row r="15" spans="1:10" ht="18.75" customHeight="1">
      <c r="A15" s="107">
        <v>13</v>
      </c>
      <c r="B15" s="211" t="s">
        <v>775</v>
      </c>
      <c r="C15" s="188">
        <v>6.5</v>
      </c>
      <c r="D15" s="163">
        <v>4.75</v>
      </c>
      <c r="E15" s="164">
        <v>4.8</v>
      </c>
      <c r="F15" s="84">
        <v>2.5</v>
      </c>
      <c r="G15" s="213">
        <v>6.5</v>
      </c>
      <c r="H15" s="84">
        <v>3.75</v>
      </c>
      <c r="I15" s="189"/>
      <c r="J15" s="189">
        <f aca="true" t="shared" si="1" ref="J15:J23">C15+D15+E15+F15+G15+H15</f>
        <v>28.8</v>
      </c>
    </row>
    <row r="16" spans="1:10" ht="18.75" customHeight="1">
      <c r="A16" s="107">
        <v>14</v>
      </c>
      <c r="B16" s="211" t="s">
        <v>788</v>
      </c>
      <c r="C16" s="188">
        <v>4.5</v>
      </c>
      <c r="D16" s="163">
        <v>1.5</v>
      </c>
      <c r="E16" s="164">
        <v>5</v>
      </c>
      <c r="F16" s="84">
        <v>3.5</v>
      </c>
      <c r="G16" s="213">
        <v>4.5</v>
      </c>
      <c r="H16" s="84">
        <v>2.75</v>
      </c>
      <c r="I16" s="189"/>
      <c r="J16" s="189">
        <f t="shared" si="1"/>
        <v>21.75</v>
      </c>
    </row>
    <row r="17" spans="1:10" ht="18.75" customHeight="1">
      <c r="A17" s="107">
        <v>15</v>
      </c>
      <c r="B17" s="211" t="s">
        <v>794</v>
      </c>
      <c r="C17" s="188">
        <v>4.5</v>
      </c>
      <c r="D17" s="163">
        <v>2.75</v>
      </c>
      <c r="E17" s="164">
        <v>3.8</v>
      </c>
      <c r="F17" s="84">
        <v>3.75</v>
      </c>
      <c r="G17" s="213">
        <v>5.5</v>
      </c>
      <c r="H17" s="84">
        <v>2.5</v>
      </c>
      <c r="I17" s="189"/>
      <c r="J17" s="189">
        <f t="shared" si="1"/>
        <v>22.8</v>
      </c>
    </row>
    <row r="18" spans="1:10" ht="18.75" customHeight="1">
      <c r="A18" s="107">
        <v>16</v>
      </c>
      <c r="B18" s="211" t="s">
        <v>797</v>
      </c>
      <c r="C18" s="188">
        <v>4</v>
      </c>
      <c r="D18" s="163">
        <v>1.25</v>
      </c>
      <c r="E18" s="164">
        <v>3.5</v>
      </c>
      <c r="F18" s="84">
        <v>2.25</v>
      </c>
      <c r="G18" s="213">
        <v>3</v>
      </c>
      <c r="H18" s="84">
        <v>1</v>
      </c>
      <c r="I18" s="189"/>
      <c r="J18" s="189">
        <f t="shared" si="1"/>
        <v>15</v>
      </c>
    </row>
    <row r="19" spans="1:10" ht="18.75" customHeight="1">
      <c r="A19" s="107">
        <v>17</v>
      </c>
      <c r="B19" s="211" t="s">
        <v>800</v>
      </c>
      <c r="C19" s="188">
        <v>6</v>
      </c>
      <c r="D19" s="163">
        <v>5</v>
      </c>
      <c r="E19" s="164">
        <v>4.2</v>
      </c>
      <c r="F19" s="84">
        <v>0.75</v>
      </c>
      <c r="G19" s="213">
        <v>2</v>
      </c>
      <c r="H19" s="84">
        <v>2</v>
      </c>
      <c r="I19" s="189"/>
      <c r="J19" s="189">
        <f t="shared" si="1"/>
        <v>19.95</v>
      </c>
    </row>
    <row r="20" spans="1:10" ht="18.75" customHeight="1">
      <c r="A20" s="107">
        <v>18</v>
      </c>
      <c r="B20" s="211" t="s">
        <v>806</v>
      </c>
      <c r="C20" s="188">
        <v>7.5</v>
      </c>
      <c r="D20" s="163">
        <v>4.75</v>
      </c>
      <c r="E20" s="164">
        <v>5</v>
      </c>
      <c r="F20" s="84">
        <v>3.5</v>
      </c>
      <c r="G20" s="213">
        <v>5.5</v>
      </c>
      <c r="H20" s="84">
        <v>6.25</v>
      </c>
      <c r="I20" s="189"/>
      <c r="J20" s="189">
        <f t="shared" si="1"/>
        <v>32.5</v>
      </c>
    </row>
    <row r="21" spans="1:10" ht="18.75" customHeight="1">
      <c r="A21" s="107">
        <v>19</v>
      </c>
      <c r="B21" s="211" t="s">
        <v>810</v>
      </c>
      <c r="C21" s="188">
        <v>2</v>
      </c>
      <c r="D21" s="163">
        <v>1</v>
      </c>
      <c r="E21" s="164">
        <v>4</v>
      </c>
      <c r="F21" s="84">
        <v>0.5</v>
      </c>
      <c r="G21" s="213">
        <v>2</v>
      </c>
      <c r="H21" s="84">
        <v>4.75</v>
      </c>
      <c r="I21" s="189"/>
      <c r="J21" s="189">
        <f t="shared" si="1"/>
        <v>14.25</v>
      </c>
    </row>
    <row r="22" spans="1:10" ht="18.75" customHeight="1">
      <c r="A22" s="107">
        <v>20</v>
      </c>
      <c r="B22" s="211" t="s">
        <v>811</v>
      </c>
      <c r="C22" s="188">
        <v>4</v>
      </c>
      <c r="D22" s="163">
        <v>4.5</v>
      </c>
      <c r="E22" s="164">
        <v>3.7</v>
      </c>
      <c r="F22" s="84">
        <v>2</v>
      </c>
      <c r="G22" s="213">
        <v>2</v>
      </c>
      <c r="H22" s="84">
        <v>5</v>
      </c>
      <c r="I22" s="189"/>
      <c r="J22" s="189">
        <f t="shared" si="1"/>
        <v>21.2</v>
      </c>
    </row>
    <row r="23" spans="1:10" ht="18.75" customHeight="1">
      <c r="A23" s="107">
        <v>21</v>
      </c>
      <c r="B23" s="211" t="s">
        <v>153</v>
      </c>
      <c r="C23" s="188">
        <v>4.5</v>
      </c>
      <c r="D23" s="163">
        <v>3</v>
      </c>
      <c r="E23" s="164">
        <v>4.5</v>
      </c>
      <c r="F23" s="84">
        <v>4.25</v>
      </c>
      <c r="G23" s="213">
        <v>2</v>
      </c>
      <c r="H23" s="84">
        <v>2.5</v>
      </c>
      <c r="I23" s="189"/>
      <c r="J23" s="189">
        <f t="shared" si="1"/>
        <v>20.75</v>
      </c>
    </row>
    <row r="24" spans="1:10" ht="18.75" customHeight="1">
      <c r="A24" s="107">
        <v>22</v>
      </c>
      <c r="B24" s="211" t="s">
        <v>829</v>
      </c>
      <c r="C24" s="188"/>
      <c r="D24" s="163"/>
      <c r="E24" s="164"/>
      <c r="F24" s="84"/>
      <c r="G24" s="213"/>
      <c r="H24" s="84"/>
      <c r="I24" s="189"/>
      <c r="J24" s="189"/>
    </row>
    <row r="25" spans="1:10" ht="18.75" customHeight="1">
      <c r="A25" s="107">
        <v>23</v>
      </c>
      <c r="B25" s="211" t="s">
        <v>831</v>
      </c>
      <c r="C25" s="188">
        <v>7</v>
      </c>
      <c r="D25" s="163">
        <v>3.5</v>
      </c>
      <c r="E25" s="164">
        <v>6</v>
      </c>
      <c r="F25" s="84">
        <v>3.25</v>
      </c>
      <c r="G25" s="213">
        <v>5.5</v>
      </c>
      <c r="H25" s="84">
        <v>6.25</v>
      </c>
      <c r="I25" s="189"/>
      <c r="J25" s="189">
        <f aca="true" t="shared" si="2" ref="J25:J30">C25+D25+E25+F25+G25+H25</f>
        <v>31.5</v>
      </c>
    </row>
    <row r="26" spans="1:10" ht="18">
      <c r="A26" s="107">
        <v>24</v>
      </c>
      <c r="B26" s="211" t="s">
        <v>853</v>
      </c>
      <c r="C26" s="188">
        <v>6</v>
      </c>
      <c r="D26" s="163">
        <v>1.5</v>
      </c>
      <c r="E26" s="164">
        <v>5</v>
      </c>
      <c r="F26" s="84">
        <v>0.5</v>
      </c>
      <c r="G26" s="213">
        <v>2</v>
      </c>
      <c r="H26" s="84">
        <v>4.5</v>
      </c>
      <c r="I26" s="189"/>
      <c r="J26" s="189">
        <f t="shared" si="2"/>
        <v>19.5</v>
      </c>
    </row>
    <row r="27" spans="1:10" ht="18">
      <c r="A27" s="107">
        <v>25</v>
      </c>
      <c r="B27" s="211" t="s">
        <v>857</v>
      </c>
      <c r="C27" s="188">
        <v>5.5</v>
      </c>
      <c r="D27" s="163">
        <v>5</v>
      </c>
      <c r="E27" s="164">
        <v>7</v>
      </c>
      <c r="F27" s="84">
        <v>5.25</v>
      </c>
      <c r="G27" s="213">
        <v>2.5</v>
      </c>
      <c r="H27" s="84">
        <v>7.25</v>
      </c>
      <c r="I27" s="189"/>
      <c r="J27" s="189">
        <f t="shared" si="2"/>
        <v>32.5</v>
      </c>
    </row>
    <row r="28" spans="1:10" ht="18.75" customHeight="1">
      <c r="A28" s="107">
        <v>26</v>
      </c>
      <c r="B28" s="211" t="s">
        <v>861</v>
      </c>
      <c r="C28" s="188">
        <v>5</v>
      </c>
      <c r="D28" s="163">
        <v>3.25</v>
      </c>
      <c r="E28" s="164">
        <v>6.5</v>
      </c>
      <c r="F28" s="84">
        <v>1.5</v>
      </c>
      <c r="G28" s="213">
        <v>4.5</v>
      </c>
      <c r="H28" s="84">
        <v>4.25</v>
      </c>
      <c r="I28" s="189"/>
      <c r="J28" s="189">
        <f t="shared" si="2"/>
        <v>25</v>
      </c>
    </row>
    <row r="29" spans="1:10" ht="18">
      <c r="A29" s="107">
        <v>27</v>
      </c>
      <c r="B29" s="211" t="s">
        <v>862</v>
      </c>
      <c r="C29" s="188">
        <v>5.5</v>
      </c>
      <c r="D29" s="163">
        <v>3.25</v>
      </c>
      <c r="E29" s="164">
        <v>6.5</v>
      </c>
      <c r="F29" s="84">
        <v>1.25</v>
      </c>
      <c r="G29" s="213">
        <v>3.5</v>
      </c>
      <c r="H29" s="84">
        <v>4.25</v>
      </c>
      <c r="I29" s="189"/>
      <c r="J29" s="189">
        <f t="shared" si="2"/>
        <v>24.25</v>
      </c>
    </row>
    <row r="30" spans="1:10" ht="18">
      <c r="A30" s="107">
        <v>28</v>
      </c>
      <c r="B30" s="211" t="s">
        <v>866</v>
      </c>
      <c r="C30" s="188">
        <v>5.5</v>
      </c>
      <c r="D30" s="163">
        <v>5.25</v>
      </c>
      <c r="E30" s="164">
        <v>7</v>
      </c>
      <c r="F30" s="84">
        <v>1.25</v>
      </c>
      <c r="G30" s="213">
        <v>1.5</v>
      </c>
      <c r="H30" s="84">
        <v>7</v>
      </c>
      <c r="I30" s="189"/>
      <c r="J30" s="189">
        <f t="shared" si="2"/>
        <v>27.5</v>
      </c>
    </row>
    <row r="31" spans="1:10" ht="19.5" customHeight="1">
      <c r="A31" s="107">
        <v>29</v>
      </c>
      <c r="B31" s="211" t="s">
        <v>870</v>
      </c>
      <c r="C31" s="188"/>
      <c r="D31" s="163"/>
      <c r="E31" s="164"/>
      <c r="F31" s="84"/>
      <c r="G31" s="213"/>
      <c r="H31" s="84"/>
      <c r="I31" s="189"/>
      <c r="J31" s="189"/>
    </row>
    <row r="32" spans="1:10" ht="19.5" customHeight="1">
      <c r="A32" s="107">
        <v>30</v>
      </c>
      <c r="B32" s="211" t="s">
        <v>873</v>
      </c>
      <c r="C32" s="188">
        <v>4</v>
      </c>
      <c r="D32" s="163">
        <v>3.25</v>
      </c>
      <c r="E32" s="164">
        <v>7</v>
      </c>
      <c r="F32" s="84">
        <v>0</v>
      </c>
      <c r="G32" s="213">
        <v>2</v>
      </c>
      <c r="H32" s="84">
        <v>5</v>
      </c>
      <c r="I32" s="189"/>
      <c r="J32" s="189">
        <f>C32+D32+E32+F32+G32+H32</f>
        <v>21.25</v>
      </c>
    </row>
    <row r="33" spans="1:10" ht="19.5" customHeight="1">
      <c r="A33" s="107">
        <v>31</v>
      </c>
      <c r="B33" s="199"/>
      <c r="C33" s="188"/>
      <c r="D33" s="163"/>
      <c r="E33" s="164"/>
      <c r="F33" s="197"/>
      <c r="G33" s="200"/>
      <c r="H33" s="200"/>
      <c r="I33" s="189"/>
      <c r="J33" s="189"/>
    </row>
    <row r="34" spans="1:10" ht="19.5" customHeight="1">
      <c r="A34" s="107">
        <v>32</v>
      </c>
      <c r="B34" s="199"/>
      <c r="C34" s="188"/>
      <c r="D34" s="163"/>
      <c r="E34" s="164"/>
      <c r="F34" s="197"/>
      <c r="G34" s="200"/>
      <c r="H34" s="200"/>
      <c r="I34" s="189"/>
      <c r="J34" s="189"/>
    </row>
    <row r="35" spans="1:10" ht="19.5" customHeight="1">
      <c r="A35" s="107">
        <v>33</v>
      </c>
      <c r="B35" s="199"/>
      <c r="C35" s="188"/>
      <c r="D35" s="163"/>
      <c r="E35" s="164"/>
      <c r="F35" s="197"/>
      <c r="G35" s="200"/>
      <c r="H35" s="200"/>
      <c r="I35" s="189"/>
      <c r="J35" s="189"/>
    </row>
    <row r="36" spans="1:10" ht="19.5" customHeight="1">
      <c r="A36" s="107">
        <v>34</v>
      </c>
      <c r="B36" s="82"/>
      <c r="C36" s="171"/>
      <c r="D36" s="163"/>
      <c r="E36" s="164"/>
      <c r="F36" s="160"/>
      <c r="G36" s="160"/>
      <c r="H36" s="160"/>
      <c r="I36" s="50"/>
      <c r="J36" s="50"/>
    </row>
    <row r="37" spans="1:10" ht="19.5" customHeight="1">
      <c r="A37" s="108"/>
      <c r="B37" s="109"/>
      <c r="C37" s="110"/>
      <c r="D37" s="110"/>
      <c r="E37" s="110"/>
      <c r="F37" s="110"/>
      <c r="G37" s="110"/>
      <c r="H37" s="110"/>
      <c r="I37" s="111"/>
      <c r="J37" s="111"/>
    </row>
    <row r="38" spans="1:9" ht="19.5" customHeight="1">
      <c r="A38" s="19"/>
      <c r="B38" s="9"/>
      <c r="C38" s="20"/>
      <c r="D38" s="20"/>
      <c r="E38" s="20"/>
      <c r="F38" s="20"/>
      <c r="G38" s="20"/>
      <c r="H38" s="20"/>
      <c r="I38" s="20"/>
    </row>
    <row r="39" spans="1:9" ht="19.5" customHeight="1">
      <c r="A39" s="19"/>
      <c r="B39" s="9"/>
      <c r="C39" s="20"/>
      <c r="D39" s="20"/>
      <c r="E39" s="20"/>
      <c r="F39" s="20"/>
      <c r="G39" s="20"/>
      <c r="H39" s="20"/>
      <c r="I39" s="20"/>
    </row>
    <row r="40" spans="1:9" ht="19.5" customHeight="1">
      <c r="A40" s="19"/>
      <c r="B40" s="9"/>
      <c r="C40" s="20"/>
      <c r="D40" s="20"/>
      <c r="E40" s="20"/>
      <c r="F40" s="20"/>
      <c r="G40" s="20"/>
      <c r="H40" s="20"/>
      <c r="I40" s="20"/>
    </row>
    <row r="41" spans="1:9" ht="19.5" customHeight="1">
      <c r="A41" s="19"/>
      <c r="B41" s="9"/>
      <c r="C41" s="20"/>
      <c r="D41" s="20"/>
      <c r="E41" s="20"/>
      <c r="F41" s="20"/>
      <c r="G41" s="20"/>
      <c r="H41" s="20"/>
      <c r="I41" s="20"/>
    </row>
    <row r="42" spans="1:9" ht="19.5" customHeight="1">
      <c r="A42" s="19"/>
      <c r="B42" s="9"/>
      <c r="C42" s="20"/>
      <c r="D42" s="20"/>
      <c r="E42" s="20"/>
      <c r="F42" s="20"/>
      <c r="G42" s="20"/>
      <c r="H42" s="20"/>
      <c r="I42" s="20"/>
    </row>
    <row r="43" spans="1:9" ht="19.5" customHeight="1">
      <c r="A43" s="19"/>
      <c r="B43" s="9"/>
      <c r="C43" s="20"/>
      <c r="D43" s="20"/>
      <c r="E43" s="20"/>
      <c r="F43" s="20"/>
      <c r="G43" s="20"/>
      <c r="H43" s="20"/>
      <c r="I43" s="20"/>
    </row>
    <row r="44" spans="1:9" ht="19.5" customHeight="1">
      <c r="A44" s="19"/>
      <c r="B44" s="9"/>
      <c r="C44" s="20"/>
      <c r="D44" s="20"/>
      <c r="E44" s="20"/>
      <c r="F44" s="20"/>
      <c r="G44" s="20"/>
      <c r="H44" s="20"/>
      <c r="I44" s="20"/>
    </row>
    <row r="45" spans="1:9" ht="19.5" customHeight="1">
      <c r="A45" s="19"/>
      <c r="B45" s="9"/>
      <c r="C45" s="20"/>
      <c r="D45" s="20"/>
      <c r="E45" s="20"/>
      <c r="F45" s="20"/>
      <c r="G45" s="20"/>
      <c r="H45" s="20"/>
      <c r="I45" s="20"/>
    </row>
    <row r="46" spans="1:9" ht="19.5" customHeight="1">
      <c r="A46" s="19"/>
      <c r="B46" s="9"/>
      <c r="C46" s="20"/>
      <c r="D46" s="20"/>
      <c r="E46" s="20"/>
      <c r="F46" s="20"/>
      <c r="G46" s="20"/>
      <c r="H46" s="20"/>
      <c r="I46" s="20"/>
    </row>
    <row r="47" spans="1:9" ht="19.5" customHeight="1">
      <c r="A47" s="19"/>
      <c r="B47" s="9"/>
      <c r="C47" s="20"/>
      <c r="D47" s="20"/>
      <c r="E47" s="20"/>
      <c r="F47" s="20"/>
      <c r="G47" s="20"/>
      <c r="H47" s="20"/>
      <c r="I47" s="20"/>
    </row>
    <row r="48" spans="1:9" ht="19.5" customHeight="1">
      <c r="A48" s="19"/>
      <c r="B48" s="9"/>
      <c r="C48" s="20"/>
      <c r="D48" s="20"/>
      <c r="E48" s="20"/>
      <c r="F48" s="20"/>
      <c r="G48" s="20"/>
      <c r="H48" s="20"/>
      <c r="I48" s="20"/>
    </row>
    <row r="49" spans="1:9" ht="19.5" customHeight="1">
      <c r="A49" s="19"/>
      <c r="B49" s="9"/>
      <c r="C49" s="20"/>
      <c r="D49" s="20"/>
      <c r="E49" s="20"/>
      <c r="F49" s="20"/>
      <c r="G49" s="20"/>
      <c r="H49" s="20"/>
      <c r="I49" s="20"/>
    </row>
    <row r="50" spans="1:10" s="22" customFormat="1" ht="19.5" customHeight="1">
      <c r="A50" s="29"/>
      <c r="B50" s="21"/>
      <c r="C50" s="21">
        <f>COUNTIF(C3:C37,"&gt;=5")</f>
        <v>18</v>
      </c>
      <c r="D50" s="21">
        <f aca="true" t="shared" si="3" ref="D50:I50">COUNTIF(D3:D37,"&gt;=5")</f>
        <v>4</v>
      </c>
      <c r="E50" s="21">
        <f t="shared" si="3"/>
        <v>15</v>
      </c>
      <c r="F50" s="21">
        <f t="shared" si="3"/>
        <v>6</v>
      </c>
      <c r="G50" s="21">
        <f t="shared" si="3"/>
        <v>9</v>
      </c>
      <c r="H50" s="21">
        <f t="shared" si="3"/>
        <v>10</v>
      </c>
      <c r="I50" s="21">
        <f t="shared" si="3"/>
        <v>0</v>
      </c>
      <c r="J50" s="21">
        <f>COUNTIF(J3:J37,"&gt;=30")</f>
        <v>4</v>
      </c>
    </row>
    <row r="51" spans="1:10" s="18" customFormat="1" ht="19.5" customHeight="1">
      <c r="A51" s="23"/>
      <c r="B51" s="30"/>
      <c r="C51" s="24">
        <f>COUNT(C3:C37)</f>
        <v>27</v>
      </c>
      <c r="D51" s="24">
        <f aca="true" t="shared" si="4" ref="D51:J51">COUNT(D3:D37)</f>
        <v>27</v>
      </c>
      <c r="E51" s="24">
        <f t="shared" si="4"/>
        <v>27</v>
      </c>
      <c r="F51" s="24">
        <f t="shared" si="4"/>
        <v>27</v>
      </c>
      <c r="G51" s="24">
        <f t="shared" si="4"/>
        <v>27</v>
      </c>
      <c r="H51" s="24">
        <f t="shared" si="4"/>
        <v>27</v>
      </c>
      <c r="I51" s="24">
        <f t="shared" si="4"/>
        <v>0</v>
      </c>
      <c r="J51" s="24">
        <f t="shared" si="4"/>
        <v>27</v>
      </c>
    </row>
    <row r="52" spans="1:10" ht="19.5" customHeight="1">
      <c r="A52" s="19"/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18">
      <c r="A53" s="19"/>
      <c r="B53" s="9"/>
      <c r="C53" s="20">
        <f aca="true" t="shared" si="5" ref="C53:J53">C50/C51*100</f>
        <v>66.66666666666666</v>
      </c>
      <c r="D53" s="20">
        <f t="shared" si="5"/>
        <v>14.814814814814813</v>
      </c>
      <c r="E53" s="20">
        <f t="shared" si="5"/>
        <v>55.55555555555556</v>
      </c>
      <c r="F53" s="20">
        <f t="shared" si="5"/>
        <v>22.22222222222222</v>
      </c>
      <c r="G53" s="20">
        <f t="shared" si="5"/>
        <v>33.33333333333333</v>
      </c>
      <c r="H53" s="20">
        <f t="shared" si="5"/>
        <v>37.03703703703704</v>
      </c>
      <c r="I53" s="20" t="e">
        <f t="shared" si="5"/>
        <v>#DIV/0!</v>
      </c>
      <c r="J53" s="20">
        <f t="shared" si="5"/>
        <v>14.814814814814813</v>
      </c>
    </row>
    <row r="54" spans="1:9" ht="18">
      <c r="A54" s="19"/>
      <c r="B54" s="9"/>
      <c r="C54" s="20"/>
      <c r="D54" s="20"/>
      <c r="E54" s="20"/>
      <c r="F54" s="20"/>
      <c r="G54" s="20"/>
      <c r="H54" s="20"/>
      <c r="I54" s="20"/>
    </row>
    <row r="55" spans="1:9" ht="18">
      <c r="A55" s="19"/>
      <c r="B55" s="20"/>
      <c r="C55" s="20"/>
      <c r="D55" s="20"/>
      <c r="E55" s="20"/>
      <c r="F55" s="20"/>
      <c r="G55" s="20"/>
      <c r="H55" s="20"/>
      <c r="I55" s="20"/>
    </row>
    <row r="56" spans="1:9" ht="18">
      <c r="A56" s="19"/>
      <c r="B56" s="9"/>
      <c r="C56" s="20"/>
      <c r="D56" s="20"/>
      <c r="E56" s="20"/>
      <c r="F56" s="20"/>
      <c r="G56" s="20"/>
      <c r="H56" s="20"/>
      <c r="I56" s="20"/>
    </row>
    <row r="57" spans="1:9" ht="18">
      <c r="A57" s="19"/>
      <c r="B57" s="20"/>
      <c r="C57" s="20"/>
      <c r="D57" s="20"/>
      <c r="E57" s="20"/>
      <c r="F57" s="20"/>
      <c r="G57" s="20"/>
      <c r="H57" s="20"/>
      <c r="I57" s="20"/>
    </row>
    <row r="58" spans="1:9" ht="18">
      <c r="A58" s="19"/>
      <c r="B58" s="9"/>
      <c r="C58" s="20"/>
      <c r="D58" s="20"/>
      <c r="E58" s="20"/>
      <c r="F58" s="20"/>
      <c r="G58" s="20"/>
      <c r="H58" s="20"/>
      <c r="I58" s="20"/>
    </row>
    <row r="59" spans="1:9" ht="18">
      <c r="A59" s="19"/>
      <c r="B59" s="9"/>
      <c r="C59" s="20"/>
      <c r="D59" s="20"/>
      <c r="E59" s="20"/>
      <c r="F59" s="20"/>
      <c r="G59" s="20"/>
      <c r="H59" s="20"/>
      <c r="I59" s="20"/>
    </row>
    <row r="60" spans="1:9" ht="18">
      <c r="A60" s="19"/>
      <c r="B60" s="20"/>
      <c r="C60" s="20"/>
      <c r="D60" s="20"/>
      <c r="E60" s="20"/>
      <c r="F60" s="20"/>
      <c r="G60" s="20"/>
      <c r="H60" s="20"/>
      <c r="I60" s="20"/>
    </row>
    <row r="61" spans="1:9" ht="18">
      <c r="A61" s="19"/>
      <c r="B61" s="20"/>
      <c r="C61" s="20"/>
      <c r="D61" s="20"/>
      <c r="E61" s="20"/>
      <c r="F61" s="20"/>
      <c r="G61" s="20"/>
      <c r="H61" s="20"/>
      <c r="I61" s="20"/>
    </row>
    <row r="62" spans="1:9" ht="18">
      <c r="A62" s="19"/>
      <c r="B62" s="20"/>
      <c r="C62" s="20"/>
      <c r="D62" s="20"/>
      <c r="E62" s="20"/>
      <c r="F62" s="20"/>
      <c r="G62" s="20"/>
      <c r="H62" s="20"/>
      <c r="I62" s="20"/>
    </row>
    <row r="63" spans="1:9" ht="18">
      <c r="A63" s="19"/>
      <c r="B63" s="20"/>
      <c r="C63" s="20"/>
      <c r="D63" s="20"/>
      <c r="E63" s="20"/>
      <c r="F63" s="20"/>
      <c r="G63" s="20"/>
      <c r="H63" s="20"/>
      <c r="I63" s="20"/>
    </row>
    <row r="64" spans="1:9" ht="18">
      <c r="A64" s="19"/>
      <c r="B64" s="20"/>
      <c r="C64" s="20"/>
      <c r="D64" s="20"/>
      <c r="E64" s="20"/>
      <c r="F64" s="20"/>
      <c r="G64" s="20"/>
      <c r="H64" s="20"/>
      <c r="I64" s="20"/>
    </row>
    <row r="65" spans="1:9" ht="18">
      <c r="A65" s="19"/>
      <c r="B65" s="20"/>
      <c r="C65" s="20"/>
      <c r="D65" s="20"/>
      <c r="E65" s="20"/>
      <c r="F65" s="20"/>
      <c r="G65" s="20"/>
      <c r="H65" s="20"/>
      <c r="I65" s="20"/>
    </row>
    <row r="66" spans="1:9" ht="18">
      <c r="A66" s="19"/>
      <c r="B66" s="20"/>
      <c r="C66" s="20"/>
      <c r="D66" s="20"/>
      <c r="E66" s="20"/>
      <c r="F66" s="20"/>
      <c r="G66" s="20"/>
      <c r="H66" s="20"/>
      <c r="I66" s="20"/>
    </row>
    <row r="67" spans="1:9" ht="18">
      <c r="A67" s="19"/>
      <c r="B67" s="20"/>
      <c r="C67" s="20"/>
      <c r="D67" s="20"/>
      <c r="E67" s="20"/>
      <c r="F67" s="20"/>
      <c r="G67" s="20"/>
      <c r="H67" s="20"/>
      <c r="I67" s="20"/>
    </row>
    <row r="68" spans="1:9" ht="18">
      <c r="A68" s="19"/>
      <c r="B68" s="20"/>
      <c r="C68" s="20"/>
      <c r="D68" s="20"/>
      <c r="E68" s="20"/>
      <c r="F68" s="20"/>
      <c r="G68" s="20"/>
      <c r="H68" s="20"/>
      <c r="I68" s="20"/>
    </row>
    <row r="69" spans="1:9" ht="18">
      <c r="A69" s="19"/>
      <c r="B69" s="20"/>
      <c r="C69" s="20"/>
      <c r="D69" s="20"/>
      <c r="E69" s="20"/>
      <c r="F69" s="20"/>
      <c r="G69" s="20"/>
      <c r="H69" s="20"/>
      <c r="I69" s="20"/>
    </row>
    <row r="70" spans="1:9" ht="18">
      <c r="A70" s="19"/>
      <c r="B70" s="20"/>
      <c r="C70" s="20"/>
      <c r="D70" s="20"/>
      <c r="E70" s="20"/>
      <c r="F70" s="20"/>
      <c r="G70" s="20"/>
      <c r="H70" s="20"/>
      <c r="I70" s="20"/>
    </row>
    <row r="71" spans="1:9" ht="18">
      <c r="A71" s="19"/>
      <c r="B71" s="20"/>
      <c r="C71" s="20"/>
      <c r="D71" s="20"/>
      <c r="E71" s="20"/>
      <c r="F71" s="20"/>
      <c r="G71" s="20"/>
      <c r="H71" s="20"/>
      <c r="I71" s="20"/>
    </row>
    <row r="72" spans="1:9" ht="18">
      <c r="A72" s="19"/>
      <c r="B72" s="20"/>
      <c r="C72" s="20"/>
      <c r="D72" s="20"/>
      <c r="E72" s="20"/>
      <c r="F72" s="20"/>
      <c r="G72" s="20"/>
      <c r="H72" s="20"/>
      <c r="I72" s="20"/>
    </row>
    <row r="73" spans="1:9" ht="18">
      <c r="A73" s="19"/>
      <c r="B73" s="20"/>
      <c r="C73" s="20"/>
      <c r="D73" s="20"/>
      <c r="E73" s="20"/>
      <c r="F73" s="20"/>
      <c r="G73" s="20"/>
      <c r="H73" s="20"/>
      <c r="I73" s="20"/>
    </row>
  </sheetData>
  <sheetProtection/>
  <mergeCells count="2">
    <mergeCell ref="A1:B1"/>
    <mergeCell ref="C1:J1"/>
  </mergeCells>
  <printOptions/>
  <pageMargins left="0.6299212598425197" right="0.5905511811023623" top="0.2362204724409449" bottom="0.2362204724409449" header="0.5118110236220472" footer="0.393700787401574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4"/>
  <sheetViews>
    <sheetView zoomScale="85" zoomScaleNormal="85" zoomScalePageLayoutView="0" workbookViewId="0" topLeftCell="A16">
      <selection activeCell="J51" sqref="J51"/>
    </sheetView>
  </sheetViews>
  <sheetFormatPr defaultColWidth="8.66015625" defaultRowHeight="18"/>
  <cols>
    <col min="1" max="1" width="3.08203125" style="44" customWidth="1"/>
    <col min="2" max="2" width="22" style="33" customWidth="1"/>
    <col min="3" max="9" width="5.66015625" style="33" customWidth="1"/>
    <col min="10" max="10" width="6.66015625" style="33" customWidth="1"/>
    <col min="11" max="16384" width="8.83203125" style="33" customWidth="1"/>
  </cols>
  <sheetData>
    <row r="1" spans="1:10" ht="18.75" customHeight="1">
      <c r="A1" s="269" t="s">
        <v>179</v>
      </c>
      <c r="B1" s="269"/>
      <c r="C1" s="269" t="s">
        <v>1156</v>
      </c>
      <c r="D1" s="269"/>
      <c r="E1" s="269"/>
      <c r="F1" s="269"/>
      <c r="G1" s="269"/>
      <c r="H1" s="269"/>
      <c r="I1" s="269"/>
      <c r="J1" s="269"/>
    </row>
    <row r="2" spans="1:10" s="34" customFormat="1" ht="18.75" customHeight="1">
      <c r="A2" s="46" t="s">
        <v>0</v>
      </c>
      <c r="B2" s="46" t="s">
        <v>139</v>
      </c>
      <c r="C2" s="46" t="s">
        <v>140</v>
      </c>
      <c r="D2" s="46" t="s">
        <v>141</v>
      </c>
      <c r="E2" s="46" t="s">
        <v>6</v>
      </c>
      <c r="F2" s="46" t="s">
        <v>142</v>
      </c>
      <c r="G2" s="46" t="s">
        <v>143</v>
      </c>
      <c r="H2" s="185" t="s">
        <v>1153</v>
      </c>
      <c r="I2" s="46" t="s">
        <v>144</v>
      </c>
      <c r="J2" s="46" t="s">
        <v>145</v>
      </c>
    </row>
    <row r="3" spans="1:10" ht="18.75" customHeight="1">
      <c r="A3" s="107">
        <v>1</v>
      </c>
      <c r="B3" s="211" t="s">
        <v>658</v>
      </c>
      <c r="C3" s="188">
        <v>5.5</v>
      </c>
      <c r="D3" s="163">
        <v>2</v>
      </c>
      <c r="E3" s="164">
        <v>3.8</v>
      </c>
      <c r="F3" s="84">
        <v>2.5</v>
      </c>
      <c r="G3" s="213">
        <v>2</v>
      </c>
      <c r="H3" s="84">
        <v>3.25</v>
      </c>
      <c r="I3" s="189"/>
      <c r="J3" s="189">
        <f aca="true" t="shared" si="0" ref="J3:J28">C3+D3+E3+F3+G3+H3</f>
        <v>19.05</v>
      </c>
    </row>
    <row r="4" spans="1:10" ht="18.75" customHeight="1">
      <c r="A4" s="107">
        <v>2</v>
      </c>
      <c r="B4" s="211" t="s">
        <v>671</v>
      </c>
      <c r="C4" s="188">
        <v>3.5</v>
      </c>
      <c r="D4" s="163">
        <v>0.5</v>
      </c>
      <c r="E4" s="164">
        <v>4</v>
      </c>
      <c r="F4" s="84">
        <v>3.5</v>
      </c>
      <c r="G4" s="213">
        <v>3</v>
      </c>
      <c r="H4" s="84">
        <v>1</v>
      </c>
      <c r="I4" s="189"/>
      <c r="J4" s="189">
        <f t="shared" si="0"/>
        <v>15.5</v>
      </c>
    </row>
    <row r="5" spans="1:10" ht="18.75" customHeight="1">
      <c r="A5" s="107">
        <v>3</v>
      </c>
      <c r="B5" s="211" t="s">
        <v>680</v>
      </c>
      <c r="C5" s="188">
        <v>4</v>
      </c>
      <c r="D5" s="163">
        <v>5</v>
      </c>
      <c r="E5" s="164">
        <v>2.5</v>
      </c>
      <c r="F5" s="84">
        <v>5.5</v>
      </c>
      <c r="G5" s="213">
        <v>2</v>
      </c>
      <c r="H5" s="84">
        <v>1.75</v>
      </c>
      <c r="I5" s="189"/>
      <c r="J5" s="189">
        <f t="shared" si="0"/>
        <v>20.75</v>
      </c>
    </row>
    <row r="6" spans="1:10" ht="18.75" customHeight="1">
      <c r="A6" s="107">
        <v>4</v>
      </c>
      <c r="B6" s="211" t="s">
        <v>158</v>
      </c>
      <c r="C6" s="188">
        <v>7</v>
      </c>
      <c r="D6" s="163">
        <v>2</v>
      </c>
      <c r="E6" s="164">
        <v>4.5</v>
      </c>
      <c r="F6" s="84">
        <v>5</v>
      </c>
      <c r="G6" s="213">
        <v>2</v>
      </c>
      <c r="H6" s="84">
        <v>6.75</v>
      </c>
      <c r="I6" s="189"/>
      <c r="J6" s="189">
        <f t="shared" si="0"/>
        <v>27.25</v>
      </c>
    </row>
    <row r="7" spans="1:10" ht="18.75" customHeight="1">
      <c r="A7" s="107">
        <v>5</v>
      </c>
      <c r="B7" s="211" t="s">
        <v>703</v>
      </c>
      <c r="C7" s="188">
        <v>6</v>
      </c>
      <c r="D7" s="163">
        <v>4</v>
      </c>
      <c r="E7" s="164">
        <v>7.1</v>
      </c>
      <c r="F7" s="84">
        <v>3</v>
      </c>
      <c r="G7" s="213">
        <v>5</v>
      </c>
      <c r="H7" s="84">
        <v>1.75</v>
      </c>
      <c r="I7" s="189"/>
      <c r="J7" s="189">
        <f t="shared" si="0"/>
        <v>26.85</v>
      </c>
    </row>
    <row r="8" spans="1:10" ht="18.75" customHeight="1">
      <c r="A8" s="107">
        <v>6</v>
      </c>
      <c r="B8" s="211" t="s">
        <v>714</v>
      </c>
      <c r="C8" s="188">
        <v>3.5</v>
      </c>
      <c r="D8" s="163">
        <v>5</v>
      </c>
      <c r="E8" s="164">
        <v>8.6</v>
      </c>
      <c r="F8" s="84">
        <v>1.25</v>
      </c>
      <c r="G8" s="213">
        <v>4</v>
      </c>
      <c r="H8" s="84">
        <v>5.5</v>
      </c>
      <c r="I8" s="189"/>
      <c r="J8" s="189">
        <f t="shared" si="0"/>
        <v>27.85</v>
      </c>
    </row>
    <row r="9" spans="1:10" ht="18.75" customHeight="1">
      <c r="A9" s="107">
        <v>7</v>
      </c>
      <c r="B9" s="211" t="s">
        <v>723</v>
      </c>
      <c r="C9" s="188">
        <v>2</v>
      </c>
      <c r="D9" s="163">
        <v>1.75</v>
      </c>
      <c r="E9" s="164">
        <v>4</v>
      </c>
      <c r="F9" s="84">
        <v>1</v>
      </c>
      <c r="G9" s="213">
        <v>2.5</v>
      </c>
      <c r="H9" s="84">
        <v>1</v>
      </c>
      <c r="I9" s="189"/>
      <c r="J9" s="189">
        <f t="shared" si="0"/>
        <v>12.25</v>
      </c>
    </row>
    <row r="10" spans="1:10" ht="18.75" customHeight="1">
      <c r="A10" s="107">
        <v>8</v>
      </c>
      <c r="B10" s="211" t="s">
        <v>726</v>
      </c>
      <c r="C10" s="188">
        <v>5</v>
      </c>
      <c r="D10" s="163">
        <v>4.25</v>
      </c>
      <c r="E10" s="164">
        <v>4.8</v>
      </c>
      <c r="F10" s="84">
        <v>0.5</v>
      </c>
      <c r="G10" s="213">
        <v>3</v>
      </c>
      <c r="H10" s="84">
        <v>0.75</v>
      </c>
      <c r="I10" s="189"/>
      <c r="J10" s="189">
        <f t="shared" si="0"/>
        <v>18.3</v>
      </c>
    </row>
    <row r="11" spans="1:10" ht="18.75" customHeight="1">
      <c r="A11" s="107">
        <v>9</v>
      </c>
      <c r="B11" s="211" t="s">
        <v>741</v>
      </c>
      <c r="C11" s="188">
        <v>3</v>
      </c>
      <c r="D11" s="163">
        <v>2</v>
      </c>
      <c r="E11" s="164">
        <v>7.4</v>
      </c>
      <c r="F11" s="84">
        <v>3</v>
      </c>
      <c r="G11" s="213">
        <v>2.5</v>
      </c>
      <c r="H11" s="84">
        <v>2.5</v>
      </c>
      <c r="I11" s="189"/>
      <c r="J11" s="189">
        <f t="shared" si="0"/>
        <v>20.4</v>
      </c>
    </row>
    <row r="12" spans="1:10" ht="18.75" customHeight="1">
      <c r="A12" s="107">
        <v>10</v>
      </c>
      <c r="B12" s="211" t="s">
        <v>746</v>
      </c>
      <c r="C12" s="188">
        <v>5.5</v>
      </c>
      <c r="D12" s="163">
        <v>4.5</v>
      </c>
      <c r="E12" s="164">
        <v>6</v>
      </c>
      <c r="F12" s="84">
        <v>1.25</v>
      </c>
      <c r="G12" s="213">
        <v>5.5</v>
      </c>
      <c r="H12" s="84">
        <v>2.5</v>
      </c>
      <c r="I12" s="189"/>
      <c r="J12" s="189">
        <f t="shared" si="0"/>
        <v>25.25</v>
      </c>
    </row>
    <row r="13" spans="1:10" ht="18.75" customHeight="1">
      <c r="A13" s="107">
        <v>11</v>
      </c>
      <c r="B13" s="211" t="s">
        <v>749</v>
      </c>
      <c r="C13" s="188">
        <v>4.5</v>
      </c>
      <c r="D13" s="163">
        <v>5.25</v>
      </c>
      <c r="E13" s="164">
        <v>7.8</v>
      </c>
      <c r="F13" s="84">
        <v>1.5</v>
      </c>
      <c r="G13" s="213">
        <v>4.5</v>
      </c>
      <c r="H13" s="84">
        <v>4.5</v>
      </c>
      <c r="I13" s="189"/>
      <c r="J13" s="189">
        <f t="shared" si="0"/>
        <v>28.05</v>
      </c>
    </row>
    <row r="14" spans="1:10" ht="18.75" customHeight="1">
      <c r="A14" s="107">
        <v>12</v>
      </c>
      <c r="B14" s="211" t="s">
        <v>756</v>
      </c>
      <c r="C14" s="188">
        <v>5</v>
      </c>
      <c r="D14" s="163">
        <v>4.75</v>
      </c>
      <c r="E14" s="164">
        <v>6.3</v>
      </c>
      <c r="F14" s="84">
        <v>3.25</v>
      </c>
      <c r="G14" s="213">
        <v>5</v>
      </c>
      <c r="H14" s="84">
        <v>2</v>
      </c>
      <c r="I14" s="189"/>
      <c r="J14" s="189">
        <f t="shared" si="0"/>
        <v>26.3</v>
      </c>
    </row>
    <row r="15" spans="1:10" ht="18.75" customHeight="1">
      <c r="A15" s="107">
        <v>13</v>
      </c>
      <c r="B15" s="211" t="s">
        <v>159</v>
      </c>
      <c r="C15" s="188">
        <v>4.5</v>
      </c>
      <c r="D15" s="163">
        <v>5.75</v>
      </c>
      <c r="E15" s="164">
        <v>7.5</v>
      </c>
      <c r="F15" s="84">
        <v>3.5</v>
      </c>
      <c r="G15" s="213">
        <v>6</v>
      </c>
      <c r="H15" s="84">
        <v>3.5</v>
      </c>
      <c r="I15" s="189"/>
      <c r="J15" s="189">
        <f t="shared" si="0"/>
        <v>30.75</v>
      </c>
    </row>
    <row r="16" spans="1:10" ht="18.75" customHeight="1">
      <c r="A16" s="107">
        <v>14</v>
      </c>
      <c r="B16" s="211" t="s">
        <v>780</v>
      </c>
      <c r="C16" s="188">
        <v>7</v>
      </c>
      <c r="D16" s="163">
        <v>3.25</v>
      </c>
      <c r="E16" s="164">
        <v>2.5</v>
      </c>
      <c r="F16" s="84">
        <v>3.25</v>
      </c>
      <c r="G16" s="213">
        <v>4.5</v>
      </c>
      <c r="H16" s="84">
        <v>1</v>
      </c>
      <c r="I16" s="189"/>
      <c r="J16" s="189">
        <f t="shared" si="0"/>
        <v>21.5</v>
      </c>
    </row>
    <row r="17" spans="1:10" ht="18.75" customHeight="1">
      <c r="A17" s="107">
        <v>15</v>
      </c>
      <c r="B17" s="211" t="s">
        <v>793</v>
      </c>
      <c r="C17" s="188">
        <v>5.5</v>
      </c>
      <c r="D17" s="163">
        <v>2</v>
      </c>
      <c r="E17" s="164">
        <v>3.4</v>
      </c>
      <c r="F17" s="84">
        <v>6.25</v>
      </c>
      <c r="G17" s="213">
        <v>6.5</v>
      </c>
      <c r="H17" s="84">
        <v>5</v>
      </c>
      <c r="I17" s="189"/>
      <c r="J17" s="189">
        <f t="shared" si="0"/>
        <v>28.65</v>
      </c>
    </row>
    <row r="18" spans="1:10" ht="18.75" customHeight="1">
      <c r="A18" s="107">
        <v>16</v>
      </c>
      <c r="B18" s="211" t="s">
        <v>802</v>
      </c>
      <c r="C18" s="188">
        <v>4</v>
      </c>
      <c r="D18" s="163">
        <v>5</v>
      </c>
      <c r="E18" s="164">
        <v>4</v>
      </c>
      <c r="F18" s="84">
        <v>2</v>
      </c>
      <c r="G18" s="213">
        <v>3</v>
      </c>
      <c r="H18" s="84">
        <v>4</v>
      </c>
      <c r="I18" s="189"/>
      <c r="J18" s="189">
        <f t="shared" si="0"/>
        <v>22</v>
      </c>
    </row>
    <row r="19" spans="1:10" ht="18.75" customHeight="1">
      <c r="A19" s="107">
        <v>17</v>
      </c>
      <c r="B19" s="211" t="s">
        <v>804</v>
      </c>
      <c r="C19" s="188">
        <v>6</v>
      </c>
      <c r="D19" s="163">
        <v>5.25</v>
      </c>
      <c r="E19" s="164">
        <v>5.8</v>
      </c>
      <c r="F19" s="84">
        <v>5</v>
      </c>
      <c r="G19" s="213">
        <v>8.5</v>
      </c>
      <c r="H19" s="84">
        <v>6</v>
      </c>
      <c r="I19" s="189"/>
      <c r="J19" s="189">
        <f t="shared" si="0"/>
        <v>36.55</v>
      </c>
    </row>
    <row r="20" spans="1:10" ht="18.75" customHeight="1">
      <c r="A20" s="107">
        <v>18</v>
      </c>
      <c r="B20" s="211" t="s">
        <v>148</v>
      </c>
      <c r="C20" s="188">
        <v>5</v>
      </c>
      <c r="D20" s="163">
        <v>2.25</v>
      </c>
      <c r="E20" s="164">
        <v>4</v>
      </c>
      <c r="F20" s="84">
        <v>2.5</v>
      </c>
      <c r="G20" s="213">
        <v>3</v>
      </c>
      <c r="H20" s="84">
        <v>4</v>
      </c>
      <c r="I20" s="189"/>
      <c r="J20" s="189">
        <f t="shared" si="0"/>
        <v>20.75</v>
      </c>
    </row>
    <row r="21" spans="1:10" ht="18.75" customHeight="1">
      <c r="A21" s="107">
        <v>19</v>
      </c>
      <c r="B21" s="211" t="s">
        <v>835</v>
      </c>
      <c r="C21" s="188">
        <v>3.5</v>
      </c>
      <c r="D21" s="163">
        <v>1.5</v>
      </c>
      <c r="E21" s="164">
        <v>3.2</v>
      </c>
      <c r="F21" s="84">
        <v>1</v>
      </c>
      <c r="G21" s="213">
        <v>2.5</v>
      </c>
      <c r="H21" s="84">
        <v>4.5</v>
      </c>
      <c r="I21" s="189"/>
      <c r="J21" s="189">
        <f t="shared" si="0"/>
        <v>16.2</v>
      </c>
    </row>
    <row r="22" spans="1:10" ht="18.75" customHeight="1">
      <c r="A22" s="107">
        <v>20</v>
      </c>
      <c r="B22" s="211" t="s">
        <v>849</v>
      </c>
      <c r="C22" s="188">
        <v>5.5</v>
      </c>
      <c r="D22" s="163">
        <v>2</v>
      </c>
      <c r="E22" s="164">
        <v>4.5</v>
      </c>
      <c r="F22" s="84">
        <v>0.75</v>
      </c>
      <c r="G22" s="213">
        <v>2</v>
      </c>
      <c r="H22" s="84">
        <v>5.25</v>
      </c>
      <c r="I22" s="189"/>
      <c r="J22" s="189">
        <f t="shared" si="0"/>
        <v>20</v>
      </c>
    </row>
    <row r="23" spans="1:10" ht="18.75" customHeight="1">
      <c r="A23" s="107">
        <v>21</v>
      </c>
      <c r="B23" s="211" t="s">
        <v>850</v>
      </c>
      <c r="C23" s="188">
        <v>4.5</v>
      </c>
      <c r="D23" s="163">
        <v>1.75</v>
      </c>
      <c r="E23" s="164">
        <v>4.5</v>
      </c>
      <c r="F23" s="84">
        <v>1</v>
      </c>
      <c r="G23" s="213">
        <v>2</v>
      </c>
      <c r="H23" s="84">
        <v>4.75</v>
      </c>
      <c r="I23" s="189"/>
      <c r="J23" s="189">
        <f t="shared" si="0"/>
        <v>18.5</v>
      </c>
    </row>
    <row r="24" spans="1:10" ht="18.75" customHeight="1">
      <c r="A24" s="107">
        <v>22</v>
      </c>
      <c r="B24" s="211" t="s">
        <v>859</v>
      </c>
      <c r="C24" s="188">
        <v>5</v>
      </c>
      <c r="D24" s="163">
        <v>2.25</v>
      </c>
      <c r="E24" s="164">
        <v>5</v>
      </c>
      <c r="F24" s="84">
        <v>1</v>
      </c>
      <c r="G24" s="213">
        <v>3</v>
      </c>
      <c r="H24" s="84">
        <v>3</v>
      </c>
      <c r="I24" s="189"/>
      <c r="J24" s="189">
        <f t="shared" si="0"/>
        <v>19.25</v>
      </c>
    </row>
    <row r="25" spans="1:10" ht="18.75" customHeight="1">
      <c r="A25" s="107">
        <v>23</v>
      </c>
      <c r="B25" s="211" t="s">
        <v>876</v>
      </c>
      <c r="C25" s="188">
        <v>7</v>
      </c>
      <c r="D25" s="163">
        <v>2.25</v>
      </c>
      <c r="E25" s="164">
        <v>7</v>
      </c>
      <c r="F25" s="84">
        <v>3.25</v>
      </c>
      <c r="G25" s="213">
        <v>3.5</v>
      </c>
      <c r="H25" s="84">
        <v>5.25</v>
      </c>
      <c r="I25" s="189"/>
      <c r="J25" s="189">
        <f t="shared" si="0"/>
        <v>28.25</v>
      </c>
    </row>
    <row r="26" spans="1:10" ht="18.75" customHeight="1">
      <c r="A26" s="107">
        <v>24</v>
      </c>
      <c r="B26" s="211" t="s">
        <v>877</v>
      </c>
      <c r="C26" s="188">
        <v>6.5</v>
      </c>
      <c r="D26" s="163">
        <v>2</v>
      </c>
      <c r="E26" s="164">
        <v>6.5</v>
      </c>
      <c r="F26" s="84">
        <v>2.5</v>
      </c>
      <c r="G26" s="213">
        <v>2</v>
      </c>
      <c r="H26" s="84">
        <v>5</v>
      </c>
      <c r="I26" s="189"/>
      <c r="J26" s="189">
        <f t="shared" si="0"/>
        <v>24.5</v>
      </c>
    </row>
    <row r="27" spans="1:10" ht="18.75">
      <c r="A27" s="107">
        <v>25</v>
      </c>
      <c r="B27" s="211" t="s">
        <v>884</v>
      </c>
      <c r="C27" s="188">
        <v>5.5</v>
      </c>
      <c r="D27" s="163">
        <v>6.25</v>
      </c>
      <c r="E27" s="164">
        <v>6.5</v>
      </c>
      <c r="F27" s="84">
        <v>7.5</v>
      </c>
      <c r="G27" s="213">
        <v>3.5</v>
      </c>
      <c r="H27" s="84">
        <v>5</v>
      </c>
      <c r="I27" s="189"/>
      <c r="J27" s="189">
        <f t="shared" si="0"/>
        <v>34.25</v>
      </c>
    </row>
    <row r="28" spans="1:14" s="43" customFormat="1" ht="19.5" customHeight="1">
      <c r="A28" s="107">
        <v>26</v>
      </c>
      <c r="B28" s="211" t="s">
        <v>891</v>
      </c>
      <c r="C28" s="188">
        <v>6</v>
      </c>
      <c r="D28" s="163">
        <v>4</v>
      </c>
      <c r="E28" s="164">
        <v>6.5</v>
      </c>
      <c r="F28" s="84">
        <v>7.5</v>
      </c>
      <c r="G28" s="213">
        <v>8.5</v>
      </c>
      <c r="H28" s="84">
        <v>5</v>
      </c>
      <c r="I28" s="189"/>
      <c r="J28" s="189">
        <f t="shared" si="0"/>
        <v>37.5</v>
      </c>
      <c r="K28" s="33"/>
      <c r="L28" s="33"/>
      <c r="M28" s="33"/>
      <c r="N28" s="33"/>
    </row>
    <row r="29" spans="1:10" ht="19.5" customHeight="1">
      <c r="A29" s="107">
        <v>27</v>
      </c>
      <c r="B29" s="199"/>
      <c r="C29" s="188"/>
      <c r="D29" s="163"/>
      <c r="E29" s="164"/>
      <c r="F29" s="197"/>
      <c r="G29" s="200"/>
      <c r="H29" s="200"/>
      <c r="I29" s="189"/>
      <c r="J29" s="189"/>
    </row>
    <row r="30" spans="1:10" ht="19.5" customHeight="1">
      <c r="A30" s="107">
        <v>28</v>
      </c>
      <c r="B30" s="199"/>
      <c r="C30" s="188"/>
      <c r="D30" s="163"/>
      <c r="E30" s="164"/>
      <c r="F30" s="197"/>
      <c r="G30" s="200"/>
      <c r="H30" s="200"/>
      <c r="I30" s="189"/>
      <c r="J30" s="189"/>
    </row>
    <row r="31" spans="1:10" ht="19.5" customHeight="1">
      <c r="A31" s="107">
        <v>29</v>
      </c>
      <c r="B31" s="199"/>
      <c r="C31" s="188"/>
      <c r="D31" s="163"/>
      <c r="E31" s="164"/>
      <c r="F31" s="197"/>
      <c r="G31" s="200"/>
      <c r="H31" s="200"/>
      <c r="I31" s="189"/>
      <c r="J31" s="189"/>
    </row>
    <row r="32" spans="1:10" ht="19.5" customHeight="1">
      <c r="A32" s="107">
        <v>30</v>
      </c>
      <c r="B32" s="199"/>
      <c r="C32" s="188"/>
      <c r="D32" s="163"/>
      <c r="E32" s="164"/>
      <c r="F32" s="197"/>
      <c r="G32" s="200"/>
      <c r="H32" s="200"/>
      <c r="I32" s="189"/>
      <c r="J32" s="189"/>
    </row>
    <row r="33" spans="1:10" ht="19.5" customHeight="1">
      <c r="A33" s="107">
        <v>31</v>
      </c>
      <c r="B33" s="199"/>
      <c r="C33" s="188"/>
      <c r="D33" s="163"/>
      <c r="E33" s="164"/>
      <c r="F33" s="197"/>
      <c r="G33" s="200"/>
      <c r="H33" s="200"/>
      <c r="I33" s="189"/>
      <c r="J33" s="189"/>
    </row>
    <row r="34" spans="1:10" ht="19.5" customHeight="1">
      <c r="A34" s="107">
        <v>32</v>
      </c>
      <c r="B34" s="199"/>
      <c r="C34" s="188"/>
      <c r="D34" s="163"/>
      <c r="E34" s="164"/>
      <c r="F34" s="197"/>
      <c r="G34" s="200"/>
      <c r="H34" s="200"/>
      <c r="I34" s="189"/>
      <c r="J34" s="189"/>
    </row>
    <row r="35" spans="1:10" ht="19.5" customHeight="1">
      <c r="A35" s="107">
        <v>33</v>
      </c>
      <c r="B35" s="199"/>
      <c r="C35" s="188"/>
      <c r="D35" s="163"/>
      <c r="E35" s="164"/>
      <c r="F35" s="197"/>
      <c r="G35" s="200"/>
      <c r="H35" s="200"/>
      <c r="I35" s="189"/>
      <c r="J35" s="189"/>
    </row>
    <row r="36" spans="1:10" ht="19.5" customHeight="1">
      <c r="A36" s="107"/>
      <c r="B36" s="83"/>
      <c r="C36" s="84"/>
      <c r="D36" s="84"/>
      <c r="E36" s="84"/>
      <c r="F36" s="84"/>
      <c r="G36" s="84"/>
      <c r="H36" s="105"/>
      <c r="I36" s="50"/>
      <c r="J36" s="50"/>
    </row>
    <row r="37" spans="1:10" ht="19.5" customHeight="1">
      <c r="A37" s="107"/>
      <c r="B37" s="83"/>
      <c r="C37" s="84"/>
      <c r="D37" s="84"/>
      <c r="E37" s="84"/>
      <c r="F37" s="84"/>
      <c r="G37" s="84"/>
      <c r="H37" s="105"/>
      <c r="I37" s="50"/>
      <c r="J37" s="50"/>
    </row>
    <row r="38" spans="1:9" ht="19.5" customHeight="1" hidden="1">
      <c r="A38" s="35"/>
      <c r="B38" s="36"/>
      <c r="C38" s="37"/>
      <c r="D38" s="37"/>
      <c r="E38" s="37"/>
      <c r="F38" s="37"/>
      <c r="G38" s="37"/>
      <c r="H38" s="37"/>
      <c r="I38" s="37"/>
    </row>
    <row r="39" spans="1:9" ht="19.5" customHeight="1" hidden="1">
      <c r="A39" s="35"/>
      <c r="B39" s="36"/>
      <c r="C39" s="37"/>
      <c r="D39" s="37"/>
      <c r="E39" s="37"/>
      <c r="F39" s="37"/>
      <c r="G39" s="37"/>
      <c r="H39" s="37"/>
      <c r="I39" s="37"/>
    </row>
    <row r="40" spans="1:9" ht="19.5" customHeight="1" hidden="1">
      <c r="A40" s="35"/>
      <c r="B40" s="36"/>
      <c r="C40" s="37"/>
      <c r="D40" s="37"/>
      <c r="E40" s="37"/>
      <c r="F40" s="37"/>
      <c r="G40" s="37"/>
      <c r="H40" s="37"/>
      <c r="I40" s="37"/>
    </row>
    <row r="41" spans="1:9" ht="19.5" customHeight="1" hidden="1">
      <c r="A41" s="35"/>
      <c r="B41" s="36"/>
      <c r="C41" s="37"/>
      <c r="D41" s="37"/>
      <c r="E41" s="37"/>
      <c r="F41" s="37"/>
      <c r="G41" s="37"/>
      <c r="H41" s="37"/>
      <c r="I41" s="37"/>
    </row>
    <row r="42" spans="1:9" ht="19.5" customHeight="1" hidden="1">
      <c r="A42" s="35"/>
      <c r="B42" s="36"/>
      <c r="C42" s="37"/>
      <c r="D42" s="37"/>
      <c r="E42" s="37"/>
      <c r="F42" s="37"/>
      <c r="G42" s="37"/>
      <c r="H42" s="37"/>
      <c r="I42" s="37"/>
    </row>
    <row r="43" spans="1:9" ht="19.5" customHeight="1" hidden="1">
      <c r="A43" s="35"/>
      <c r="B43" s="36"/>
      <c r="C43" s="37"/>
      <c r="D43" s="37"/>
      <c r="E43" s="37"/>
      <c r="F43" s="37"/>
      <c r="G43" s="37"/>
      <c r="H43" s="37"/>
      <c r="I43" s="37"/>
    </row>
    <row r="44" spans="1:9" ht="19.5" customHeight="1" hidden="1">
      <c r="A44" s="35"/>
      <c r="B44" s="36"/>
      <c r="C44" s="37"/>
      <c r="D44" s="37"/>
      <c r="E44" s="37"/>
      <c r="F44" s="37"/>
      <c r="G44" s="37"/>
      <c r="H44" s="37"/>
      <c r="I44" s="37"/>
    </row>
    <row r="45" spans="1:9" ht="19.5" customHeight="1" hidden="1">
      <c r="A45" s="35"/>
      <c r="B45" s="36"/>
      <c r="C45" s="37"/>
      <c r="D45" s="37"/>
      <c r="E45" s="37"/>
      <c r="F45" s="37"/>
      <c r="G45" s="37"/>
      <c r="H45" s="37"/>
      <c r="I45" s="37"/>
    </row>
    <row r="46" spans="1:9" ht="19.5" customHeight="1" hidden="1">
      <c r="A46" s="35"/>
      <c r="B46" s="36"/>
      <c r="C46" s="37"/>
      <c r="D46" s="37"/>
      <c r="E46" s="37"/>
      <c r="F46" s="37"/>
      <c r="G46" s="37"/>
      <c r="H46" s="37"/>
      <c r="I46" s="37"/>
    </row>
    <row r="47" spans="1:9" ht="19.5" customHeight="1" hidden="1">
      <c r="A47" s="35"/>
      <c r="B47" s="36"/>
      <c r="C47" s="37"/>
      <c r="D47" s="37"/>
      <c r="E47" s="37"/>
      <c r="F47" s="37"/>
      <c r="G47" s="37"/>
      <c r="H47" s="37"/>
      <c r="I47" s="37"/>
    </row>
    <row r="48" spans="1:9" ht="19.5" customHeight="1" hidden="1">
      <c r="A48" s="35"/>
      <c r="B48" s="36"/>
      <c r="C48" s="37"/>
      <c r="D48" s="37"/>
      <c r="E48" s="37"/>
      <c r="F48" s="37"/>
      <c r="G48" s="37"/>
      <c r="H48" s="37"/>
      <c r="I48" s="37"/>
    </row>
    <row r="49" spans="1:9" ht="19.5" customHeight="1" hidden="1">
      <c r="A49" s="35"/>
      <c r="B49" s="36"/>
      <c r="C49" s="37"/>
      <c r="D49" s="37"/>
      <c r="E49" s="37"/>
      <c r="F49" s="37"/>
      <c r="G49" s="37"/>
      <c r="H49" s="37"/>
      <c r="I49" s="37"/>
    </row>
    <row r="50" spans="1:10" s="40" customFormat="1" ht="18.75">
      <c r="A50" s="35"/>
      <c r="B50" s="39"/>
      <c r="C50" s="165">
        <f>COUNTIF(C3:C37,"&gt;=5")</f>
        <v>16</v>
      </c>
      <c r="D50" s="165">
        <f aca="true" t="shared" si="1" ref="D50:I50">COUNTIF(D3:D37,"&gt;=5")</f>
        <v>7</v>
      </c>
      <c r="E50" s="165">
        <f t="shared" si="1"/>
        <v>13</v>
      </c>
      <c r="F50" s="165">
        <f t="shared" si="1"/>
        <v>6</v>
      </c>
      <c r="G50" s="165">
        <f t="shared" si="1"/>
        <v>7</v>
      </c>
      <c r="H50" s="165">
        <f t="shared" si="1"/>
        <v>9</v>
      </c>
      <c r="I50" s="165">
        <f t="shared" si="1"/>
        <v>0</v>
      </c>
      <c r="J50" s="165">
        <f>COUNTIF(J3:J37,"&gt;=30")</f>
        <v>4</v>
      </c>
    </row>
    <row r="51" spans="1:10" s="43" customFormat="1" ht="18.75">
      <c r="A51" s="41"/>
      <c r="B51" s="42"/>
      <c r="C51" s="166">
        <f>COUNT(C3:C37)</f>
        <v>26</v>
      </c>
      <c r="D51" s="166">
        <f aca="true" t="shared" si="2" ref="D51:J51">COUNT(D3:D37)</f>
        <v>26</v>
      </c>
      <c r="E51" s="166">
        <f t="shared" si="2"/>
        <v>26</v>
      </c>
      <c r="F51" s="166">
        <f t="shared" si="2"/>
        <v>26</v>
      </c>
      <c r="G51" s="166">
        <f t="shared" si="2"/>
        <v>26</v>
      </c>
      <c r="H51" s="166">
        <f t="shared" si="2"/>
        <v>26</v>
      </c>
      <c r="I51" s="166">
        <f t="shared" si="2"/>
        <v>0</v>
      </c>
      <c r="J51" s="166">
        <f t="shared" si="2"/>
        <v>26</v>
      </c>
    </row>
    <row r="52" spans="1:10" ht="18.75">
      <c r="A52" s="35"/>
      <c r="B52" s="36"/>
      <c r="C52" s="37"/>
      <c r="D52" s="37"/>
      <c r="E52" s="37"/>
      <c r="F52" s="37"/>
      <c r="G52" s="37"/>
      <c r="H52" s="37"/>
      <c r="I52" s="37"/>
      <c r="J52" s="37"/>
    </row>
    <row r="53" spans="1:10" ht="18.75">
      <c r="A53" s="35"/>
      <c r="B53" s="36"/>
      <c r="C53" s="37">
        <f aca="true" t="shared" si="3" ref="C53:J53">C50/C51*100</f>
        <v>61.53846153846154</v>
      </c>
      <c r="D53" s="37">
        <f t="shared" si="3"/>
        <v>26.923076923076923</v>
      </c>
      <c r="E53" s="37">
        <f t="shared" si="3"/>
        <v>50</v>
      </c>
      <c r="F53" s="37">
        <f t="shared" si="3"/>
        <v>23.076923076923077</v>
      </c>
      <c r="G53" s="37">
        <f t="shared" si="3"/>
        <v>26.923076923076923</v>
      </c>
      <c r="H53" s="37">
        <f t="shared" si="3"/>
        <v>34.61538461538461</v>
      </c>
      <c r="I53" s="37" t="e">
        <f t="shared" si="3"/>
        <v>#DIV/0!</v>
      </c>
      <c r="J53" s="37">
        <f t="shared" si="3"/>
        <v>15.384615384615385</v>
      </c>
    </row>
    <row r="54" spans="1:9" ht="18.75">
      <c r="A54" s="35"/>
      <c r="B54" s="36"/>
      <c r="C54" s="37"/>
      <c r="D54" s="37"/>
      <c r="E54" s="37"/>
      <c r="F54" s="37"/>
      <c r="G54" s="37"/>
      <c r="H54" s="37"/>
      <c r="I54" s="37"/>
    </row>
    <row r="55" spans="1:9" ht="18.75">
      <c r="A55" s="35"/>
      <c r="B55" s="36"/>
      <c r="C55" s="37"/>
      <c r="D55" s="37"/>
      <c r="E55" s="37"/>
      <c r="F55" s="37"/>
      <c r="G55" s="37"/>
      <c r="H55" s="37"/>
      <c r="I55" s="37"/>
    </row>
    <row r="56" spans="1:9" ht="18.75">
      <c r="A56" s="35"/>
      <c r="B56" s="36"/>
      <c r="C56" s="37"/>
      <c r="D56" s="37"/>
      <c r="E56" s="37"/>
      <c r="F56" s="37"/>
      <c r="G56" s="37"/>
      <c r="H56" s="37"/>
      <c r="I56" s="37"/>
    </row>
    <row r="57" spans="1:9" ht="18.75">
      <c r="A57" s="35"/>
      <c r="B57" s="36"/>
      <c r="C57" s="37"/>
      <c r="D57" s="37"/>
      <c r="E57" s="37"/>
      <c r="F57" s="37"/>
      <c r="G57" s="37"/>
      <c r="H57" s="37"/>
      <c r="I57" s="37"/>
    </row>
    <row r="58" spans="1:9" ht="18.75">
      <c r="A58" s="35"/>
      <c r="B58" s="36"/>
      <c r="C58" s="37"/>
      <c r="D58" s="37"/>
      <c r="E58" s="37"/>
      <c r="F58" s="37"/>
      <c r="G58" s="37"/>
      <c r="H58" s="37"/>
      <c r="I58" s="37"/>
    </row>
    <row r="59" spans="1:9" ht="18.75">
      <c r="A59" s="35"/>
      <c r="B59" s="36"/>
      <c r="C59" s="37"/>
      <c r="D59" s="37"/>
      <c r="E59" s="37"/>
      <c r="F59" s="37"/>
      <c r="G59" s="37"/>
      <c r="H59" s="37"/>
      <c r="I59" s="37"/>
    </row>
    <row r="60" spans="1:9" ht="18.75">
      <c r="A60" s="35"/>
      <c r="B60" s="37"/>
      <c r="C60" s="37"/>
      <c r="D60" s="37"/>
      <c r="E60" s="37"/>
      <c r="F60" s="37"/>
      <c r="G60" s="37"/>
      <c r="H60" s="37"/>
      <c r="I60" s="37"/>
    </row>
    <row r="61" spans="1:9" ht="18.75">
      <c r="A61" s="35"/>
      <c r="B61" s="37"/>
      <c r="C61" s="37"/>
      <c r="D61" s="37"/>
      <c r="E61" s="37"/>
      <c r="F61" s="37"/>
      <c r="G61" s="37"/>
      <c r="H61" s="37"/>
      <c r="I61" s="37"/>
    </row>
    <row r="62" spans="1:9" ht="18.75">
      <c r="A62" s="35"/>
      <c r="B62" s="37"/>
      <c r="C62" s="37"/>
      <c r="D62" s="37"/>
      <c r="E62" s="37"/>
      <c r="F62" s="37"/>
      <c r="G62" s="37"/>
      <c r="H62" s="37"/>
      <c r="I62" s="37"/>
    </row>
    <row r="63" spans="1:9" ht="18.75">
      <c r="A63" s="35"/>
      <c r="B63" s="37"/>
      <c r="C63" s="37"/>
      <c r="D63" s="37"/>
      <c r="E63" s="37"/>
      <c r="F63" s="37"/>
      <c r="G63" s="37"/>
      <c r="H63" s="37"/>
      <c r="I63" s="37"/>
    </row>
    <row r="64" spans="1:9" ht="18.75">
      <c r="A64" s="35"/>
      <c r="B64" s="37"/>
      <c r="C64" s="37"/>
      <c r="D64" s="37"/>
      <c r="E64" s="37"/>
      <c r="F64" s="37"/>
      <c r="G64" s="37"/>
      <c r="H64" s="37"/>
      <c r="I64" s="37"/>
    </row>
    <row r="65" spans="1:9" ht="18.75">
      <c r="A65" s="35"/>
      <c r="B65" s="37"/>
      <c r="C65" s="37"/>
      <c r="D65" s="37"/>
      <c r="E65" s="37"/>
      <c r="F65" s="37"/>
      <c r="G65" s="37"/>
      <c r="H65" s="37"/>
      <c r="I65" s="37"/>
    </row>
    <row r="66" spans="1:9" ht="18.75">
      <c r="A66" s="35"/>
      <c r="B66" s="37"/>
      <c r="C66" s="37"/>
      <c r="D66" s="37"/>
      <c r="E66" s="37"/>
      <c r="F66" s="37"/>
      <c r="G66" s="37"/>
      <c r="H66" s="37"/>
      <c r="I66" s="37"/>
    </row>
    <row r="67" spans="1:9" ht="18.75">
      <c r="A67" s="35"/>
      <c r="B67" s="37"/>
      <c r="C67" s="37"/>
      <c r="D67" s="37"/>
      <c r="E67" s="37"/>
      <c r="F67" s="37"/>
      <c r="G67" s="37"/>
      <c r="H67" s="37"/>
      <c r="I67" s="37"/>
    </row>
    <row r="68" spans="1:9" ht="18.75">
      <c r="A68" s="35"/>
      <c r="B68" s="37"/>
      <c r="C68" s="37"/>
      <c r="D68" s="37"/>
      <c r="E68" s="37"/>
      <c r="F68" s="37"/>
      <c r="G68" s="37"/>
      <c r="H68" s="37"/>
      <c r="I68" s="37"/>
    </row>
    <row r="69" spans="1:9" ht="18.75">
      <c r="A69" s="35"/>
      <c r="B69" s="37"/>
      <c r="C69" s="37"/>
      <c r="D69" s="37"/>
      <c r="E69" s="37"/>
      <c r="F69" s="37"/>
      <c r="G69" s="37"/>
      <c r="H69" s="37"/>
      <c r="I69" s="37"/>
    </row>
    <row r="70" spans="1:9" ht="18.75">
      <c r="A70" s="35"/>
      <c r="B70" s="37"/>
      <c r="C70" s="37"/>
      <c r="D70" s="37"/>
      <c r="E70" s="37"/>
      <c r="F70" s="37"/>
      <c r="G70" s="37"/>
      <c r="H70" s="37"/>
      <c r="I70" s="37"/>
    </row>
    <row r="71" spans="1:9" ht="18.75">
      <c r="A71" s="35"/>
      <c r="B71" s="37"/>
      <c r="C71" s="37"/>
      <c r="D71" s="37"/>
      <c r="E71" s="37"/>
      <c r="F71" s="37"/>
      <c r="G71" s="37"/>
      <c r="H71" s="37"/>
      <c r="I71" s="37"/>
    </row>
    <row r="72" spans="1:9" ht="18.75">
      <c r="A72" s="35"/>
      <c r="B72" s="37"/>
      <c r="C72" s="37"/>
      <c r="D72" s="37"/>
      <c r="E72" s="37"/>
      <c r="F72" s="37"/>
      <c r="G72" s="37"/>
      <c r="H72" s="37"/>
      <c r="I72" s="37"/>
    </row>
    <row r="73" spans="1:9" ht="18.75">
      <c r="A73" s="35"/>
      <c r="B73" s="37"/>
      <c r="C73" s="37"/>
      <c r="D73" s="37"/>
      <c r="E73" s="37"/>
      <c r="F73" s="37"/>
      <c r="G73" s="37"/>
      <c r="H73" s="37"/>
      <c r="I73" s="37"/>
    </row>
    <row r="74" spans="1:9" ht="18.75">
      <c r="A74" s="35"/>
      <c r="B74" s="37"/>
      <c r="C74" s="37"/>
      <c r="D74" s="37"/>
      <c r="E74" s="37"/>
      <c r="F74" s="37"/>
      <c r="G74" s="37"/>
      <c r="H74" s="37"/>
      <c r="I74" s="37"/>
    </row>
  </sheetData>
  <sheetProtection/>
  <mergeCells count="2">
    <mergeCell ref="A1:B1"/>
    <mergeCell ref="C1:J1"/>
  </mergeCells>
  <printOptions/>
  <pageMargins left="0.5905511811023623" right="0.5905511811023623" top="0.2362204724409449" bottom="0.2362204724409449" header="0.5118110236220472" footer="0.5118110236220472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4.91015625" defaultRowHeight="18"/>
  <cols>
    <col min="1" max="1" width="15.91015625" style="1" customWidth="1"/>
    <col min="2" max="2" width="0.6640625" style="1" customWidth="1"/>
    <col min="3" max="3" width="17.08203125" style="1" customWidth="1"/>
    <col min="4" max="16384" width="4.91015625" style="1" customWidth="1"/>
  </cols>
  <sheetData>
    <row r="1" spans="1:3" ht="18">
      <c r="A1"/>
      <c r="C1"/>
    </row>
    <row r="2" ht="18.75" thickBot="1">
      <c r="A2"/>
    </row>
    <row r="3" spans="1:3" ht="18.75" thickBot="1">
      <c r="A3"/>
      <c r="C3"/>
    </row>
    <row r="4" spans="1:3" ht="18">
      <c r="A4"/>
      <c r="C4"/>
    </row>
    <row r="5" ht="18">
      <c r="C5"/>
    </row>
    <row r="6" ht="18.75" thickBot="1">
      <c r="C6"/>
    </row>
    <row r="7" spans="1:3" ht="18">
      <c r="A7"/>
      <c r="C7"/>
    </row>
    <row r="8" spans="1:3" ht="18">
      <c r="A8"/>
      <c r="C8"/>
    </row>
    <row r="9" spans="1:3" ht="18">
      <c r="A9"/>
      <c r="C9"/>
    </row>
    <row r="10" spans="1:3" ht="18">
      <c r="A10"/>
      <c r="C10"/>
    </row>
    <row r="11" spans="1:3" ht="18.75" thickBot="1">
      <c r="A11"/>
      <c r="C11"/>
    </row>
    <row r="12" ht="18">
      <c r="C12"/>
    </row>
    <row r="13" ht="18.75" thickBot="1">
      <c r="C13"/>
    </row>
    <row r="14" spans="1:3" ht="18.75" thickBot="1">
      <c r="A14"/>
      <c r="C14"/>
    </row>
    <row r="15" ht="18">
      <c r="A15"/>
    </row>
    <row r="16" ht="18.75" thickBot="1">
      <c r="A16"/>
    </row>
    <row r="17" spans="1:3" ht="18.75" thickBot="1">
      <c r="A17"/>
      <c r="C17"/>
    </row>
    <row r="18" ht="18">
      <c r="C18"/>
    </row>
    <row r="19" ht="18">
      <c r="C19"/>
    </row>
    <row r="20" spans="1:3" ht="18">
      <c r="A20"/>
      <c r="C20"/>
    </row>
    <row r="21" spans="1:3" ht="18">
      <c r="A21"/>
      <c r="C21"/>
    </row>
    <row r="22" spans="1:3" ht="18">
      <c r="A22"/>
      <c r="C22"/>
    </row>
    <row r="23" spans="1:3" ht="18">
      <c r="A23"/>
      <c r="C23"/>
    </row>
    <row r="24" ht="18">
      <c r="A24"/>
    </row>
    <row r="25" ht="18">
      <c r="A25"/>
    </row>
    <row r="26" spans="1:3" ht="18.75" thickBot="1">
      <c r="A26"/>
      <c r="C26"/>
    </row>
    <row r="27" spans="1:3" ht="18">
      <c r="A27"/>
      <c r="C27"/>
    </row>
    <row r="28" spans="1:3" ht="18">
      <c r="A28"/>
      <c r="C28"/>
    </row>
    <row r="29" spans="1:3" ht="18">
      <c r="A29"/>
      <c r="C29"/>
    </row>
    <row r="30" spans="1:3" ht="18">
      <c r="A30"/>
      <c r="C30"/>
    </row>
    <row r="31" spans="1:3" ht="18">
      <c r="A31"/>
      <c r="C31"/>
    </row>
    <row r="32" spans="1:3" ht="18">
      <c r="A32"/>
      <c r="C32"/>
    </row>
    <row r="33" spans="1:3" ht="18">
      <c r="A33"/>
      <c r="C33"/>
    </row>
    <row r="34" spans="1:3" ht="18">
      <c r="A34"/>
      <c r="C34"/>
    </row>
    <row r="35" spans="1:3" ht="18">
      <c r="A35"/>
      <c r="C35"/>
    </row>
    <row r="36" spans="1:3" ht="18">
      <c r="A36"/>
      <c r="C36"/>
    </row>
    <row r="37" ht="18">
      <c r="A37"/>
    </row>
    <row r="38" ht="18">
      <c r="A38"/>
    </row>
    <row r="39" spans="1:3" ht="18">
      <c r="A39"/>
      <c r="C39"/>
    </row>
    <row r="40" spans="1:3" ht="18">
      <c r="A40"/>
      <c r="C40"/>
    </row>
    <row r="41" spans="1:3" ht="18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C1" sqref="C1"/>
    </sheetView>
  </sheetViews>
  <sheetFormatPr defaultColWidth="4.91015625" defaultRowHeight="18"/>
  <cols>
    <col min="1" max="1" width="15.91015625" style="1" customWidth="1"/>
    <col min="2" max="2" width="0.6640625" style="1" customWidth="1"/>
    <col min="3" max="3" width="17.08203125" style="1" customWidth="1"/>
    <col min="4" max="16384" width="4.91015625" style="1" customWidth="1"/>
  </cols>
  <sheetData>
    <row r="4" ht="12.75">
      <c r="A4" s="2">
        <v>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6"/>
  <sheetViews>
    <sheetView tabSelected="1" zoomScalePageLayoutView="0" workbookViewId="0" topLeftCell="A7">
      <selection activeCell="A27" sqref="A27"/>
    </sheetView>
  </sheetViews>
  <sheetFormatPr defaultColWidth="7" defaultRowHeight="18"/>
  <cols>
    <col min="1" max="1" width="4.66015625" style="3" customWidth="1"/>
    <col min="2" max="2" width="5.91015625" style="3" bestFit="1" customWidth="1"/>
    <col min="3" max="3" width="5.66015625" style="67" customWidth="1"/>
    <col min="4" max="4" width="4.66015625" style="5" customWidth="1"/>
    <col min="5" max="6" width="4.66015625" style="3" customWidth="1"/>
    <col min="7" max="7" width="5.91015625" style="3" bestFit="1" customWidth="1"/>
    <col min="8" max="8" width="5.58203125" style="67" customWidth="1"/>
    <col min="9" max="11" width="4.66015625" style="5" customWidth="1"/>
    <col min="12" max="12" width="5.91015625" style="3" bestFit="1" customWidth="1"/>
    <col min="13" max="13" width="5.66015625" style="67" customWidth="1"/>
    <col min="14" max="14" width="4.66015625" style="5" customWidth="1"/>
    <col min="15" max="16" width="4.66015625" style="3" customWidth="1"/>
    <col min="17" max="17" width="5.91015625" style="3" bestFit="1" customWidth="1"/>
    <col min="18" max="18" width="5.83203125" style="67" customWidth="1"/>
    <col min="19" max="21" width="4.66015625" style="5" customWidth="1"/>
    <col min="22" max="22" width="6.16015625" style="5" customWidth="1"/>
    <col min="23" max="23" width="5.91015625" style="5" customWidth="1"/>
    <col min="24" max="24" width="3" style="5" customWidth="1"/>
    <col min="25" max="25" width="3.5" style="3" customWidth="1"/>
    <col min="26" max="26" width="3" style="5" customWidth="1"/>
    <col min="27" max="27" width="4.91015625" style="5" customWidth="1"/>
    <col min="28" max="28" width="6" style="5" bestFit="1" customWidth="1"/>
    <col min="29" max="31" width="3" style="5" customWidth="1"/>
    <col min="32" max="32" width="4.58203125" style="5" customWidth="1"/>
    <col min="33" max="33" width="6" style="5" bestFit="1" customWidth="1"/>
    <col min="34" max="34" width="5.08203125" style="5" bestFit="1" customWidth="1"/>
    <col min="35" max="35" width="3.58203125" style="3" customWidth="1"/>
    <col min="36" max="36" width="4.91015625" style="5" customWidth="1"/>
    <col min="37" max="16384" width="7" style="5" customWidth="1"/>
  </cols>
  <sheetData>
    <row r="1" spans="1:37" ht="24.75" customHeight="1">
      <c r="A1" s="245" t="s">
        <v>1167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7"/>
      <c r="AJ1" s="58"/>
      <c r="AK1" s="58"/>
    </row>
    <row r="2" spans="22:37" ht="16.5" thickBot="1">
      <c r="V2" s="58"/>
      <c r="W2" s="58"/>
      <c r="X2" s="58"/>
      <c r="Y2" s="57"/>
      <c r="Z2" s="58"/>
      <c r="AA2" s="58"/>
      <c r="AB2" s="58"/>
      <c r="AC2" s="58"/>
      <c r="AD2" s="58"/>
      <c r="AE2" s="58"/>
      <c r="AF2" s="58"/>
      <c r="AG2" s="58"/>
      <c r="AH2" s="58"/>
      <c r="AI2" s="57"/>
      <c r="AJ2" s="58"/>
      <c r="AK2" s="58"/>
    </row>
    <row r="3" spans="1:37" s="7" customFormat="1" ht="19.5" customHeight="1">
      <c r="A3" s="246" t="s">
        <v>14</v>
      </c>
      <c r="B3" s="248" t="s">
        <v>168</v>
      </c>
      <c r="C3" s="249"/>
      <c r="D3" s="249"/>
      <c r="E3" s="250"/>
      <c r="F3" s="251" t="s">
        <v>15</v>
      </c>
      <c r="G3" s="248" t="s">
        <v>169</v>
      </c>
      <c r="H3" s="249"/>
      <c r="I3" s="249"/>
      <c r="J3" s="250"/>
      <c r="K3" s="251" t="s">
        <v>15</v>
      </c>
      <c r="L3" s="248" t="s">
        <v>170</v>
      </c>
      <c r="M3" s="249"/>
      <c r="N3" s="249"/>
      <c r="O3" s="250"/>
      <c r="P3" s="251" t="s">
        <v>15</v>
      </c>
      <c r="Q3" s="248" t="s">
        <v>185</v>
      </c>
      <c r="R3" s="249"/>
      <c r="S3" s="249"/>
      <c r="T3" s="250"/>
      <c r="U3" s="251" t="s">
        <v>15</v>
      </c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1:37" s="7" customFormat="1" ht="19.5" customHeight="1" thickBot="1">
      <c r="A4" s="247"/>
      <c r="B4" s="76" t="s">
        <v>171</v>
      </c>
      <c r="C4" s="77" t="s">
        <v>16</v>
      </c>
      <c r="D4" s="78" t="s">
        <v>17</v>
      </c>
      <c r="E4" s="78" t="s">
        <v>18</v>
      </c>
      <c r="F4" s="252"/>
      <c r="G4" s="76" t="s">
        <v>171</v>
      </c>
      <c r="H4" s="77" t="s">
        <v>16</v>
      </c>
      <c r="I4" s="78" t="s">
        <v>17</v>
      </c>
      <c r="J4" s="78" t="s">
        <v>18</v>
      </c>
      <c r="K4" s="252"/>
      <c r="L4" s="76" t="s">
        <v>171</v>
      </c>
      <c r="M4" s="77" t="s">
        <v>16</v>
      </c>
      <c r="N4" s="78" t="s">
        <v>17</v>
      </c>
      <c r="O4" s="78" t="s">
        <v>18</v>
      </c>
      <c r="P4" s="252"/>
      <c r="Q4" s="76" t="s">
        <v>171</v>
      </c>
      <c r="R4" s="77" t="s">
        <v>16</v>
      </c>
      <c r="S4" s="78" t="s">
        <v>17</v>
      </c>
      <c r="T4" s="78" t="s">
        <v>18</v>
      </c>
      <c r="U4" s="252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5" spans="1:37" s="6" customFormat="1" ht="19.5" customHeight="1">
      <c r="A5" s="75" t="s">
        <v>34</v>
      </c>
      <c r="B5" s="72" t="str">
        <f>'11A'!$C$50&amp;"/"&amp;'11A'!$C$51</f>
        <v>37/37</v>
      </c>
      <c r="C5" s="68">
        <f>'11A'!$C$50/'11A'!$C$51*100</f>
        <v>100</v>
      </c>
      <c r="D5" s="60">
        <f>RANK(C5,$C$5:$C$8)</f>
        <v>1</v>
      </c>
      <c r="E5" s="143"/>
      <c r="F5" s="153">
        <f>RANK(C5,$C$5:$C$12)</f>
        <v>1</v>
      </c>
      <c r="G5" s="72" t="str">
        <f>'11A'!$D$50&amp;"/"&amp;'11A'!$D$51</f>
        <v>29/37</v>
      </c>
      <c r="H5" s="68">
        <f>'11A'!$D$50/'11A'!$D$51*100</f>
        <v>78.37837837837837</v>
      </c>
      <c r="I5" s="60">
        <f>RANK(H5,$H$5:$H$8)</f>
        <v>2</v>
      </c>
      <c r="J5" s="143"/>
      <c r="K5" s="153">
        <f aca="true" t="shared" si="0" ref="K5:K12">RANK(H5,$H$5:$H$12)</f>
        <v>2</v>
      </c>
      <c r="L5" s="72" t="str">
        <f>'11A'!$E$50&amp;"/"&amp;'11A'!$E$51</f>
        <v>34/37</v>
      </c>
      <c r="M5" s="68">
        <f>'11A'!$E$50/'11A'!$E$51*100</f>
        <v>91.8918918918919</v>
      </c>
      <c r="N5" s="60">
        <f>RANK(M5,$M$5:$M$8)</f>
        <v>1</v>
      </c>
      <c r="O5" s="143"/>
      <c r="P5" s="153">
        <f aca="true" t="shared" si="1" ref="P5:P12">RANK(M5,$M$5:$M$12)</f>
        <v>1</v>
      </c>
      <c r="Q5" s="72" t="str">
        <f>'11A'!$F$50&amp;"/"&amp;'11A'!$F$51</f>
        <v>32/38</v>
      </c>
      <c r="R5" s="68">
        <f>'11A'!$F$50/'11A'!$F$51*100</f>
        <v>84.21052631578947</v>
      </c>
      <c r="S5" s="60">
        <f>RANK(R5,$R$5:$R$8)</f>
        <v>1</v>
      </c>
      <c r="T5" s="143"/>
      <c r="U5" s="153">
        <f aca="true" t="shared" si="2" ref="U5:U12">RANK(R5,$R$5:$R$12)</f>
        <v>1</v>
      </c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47"/>
      <c r="AJ5" s="51"/>
      <c r="AK5" s="51"/>
    </row>
    <row r="6" spans="1:37" s="6" customFormat="1" ht="19.5" customHeight="1">
      <c r="A6" s="63" t="s">
        <v>35</v>
      </c>
      <c r="B6" s="73" t="str">
        <f>'11B'!$C$50&amp;"/"&amp;'11B'!$C$51</f>
        <v>32/40</v>
      </c>
      <c r="C6" s="69">
        <f>'11B'!$C$50/'11B'!$C$51*100</f>
        <v>80</v>
      </c>
      <c r="D6" s="61">
        <f>RANK(C6,$C$5:$C$8)</f>
        <v>2</v>
      </c>
      <c r="E6" s="144"/>
      <c r="F6" s="154">
        <f aca="true" t="shared" si="3" ref="F6:F12">RANK(C6,$C$5:$C$12)</f>
        <v>2</v>
      </c>
      <c r="G6" s="73" t="str">
        <f>'11B'!$D$50&amp;"/"&amp;'11B'!$D$51</f>
        <v>33/40</v>
      </c>
      <c r="H6" s="69">
        <f>'11B'!$D$50/'11B'!$D$51*100</f>
        <v>82.5</v>
      </c>
      <c r="I6" s="61">
        <f>RANK(H6,$H$5:$H$8)</f>
        <v>1</v>
      </c>
      <c r="J6" s="144"/>
      <c r="K6" s="154">
        <f t="shared" si="0"/>
        <v>1</v>
      </c>
      <c r="L6" s="73" t="str">
        <f>'11B'!$E$50&amp;"/"&amp;'11B'!$E$51</f>
        <v>36/40</v>
      </c>
      <c r="M6" s="69">
        <f>'11B'!$E$50/'11B'!$E$51*100</f>
        <v>90</v>
      </c>
      <c r="N6" s="61">
        <f>RANK(M6,$M$5:$M$8)</f>
        <v>2</v>
      </c>
      <c r="O6" s="144"/>
      <c r="P6" s="154">
        <f t="shared" si="1"/>
        <v>2</v>
      </c>
      <c r="Q6" s="73" t="str">
        <f>'11B'!$F$50&amp;"/"&amp;'11B'!$F$51</f>
        <v>28/40</v>
      </c>
      <c r="R6" s="69">
        <f>'11B'!$F$50/'11B'!$F$51*100</f>
        <v>70</v>
      </c>
      <c r="S6" s="61">
        <f>RANK(R6,$R$5:$R$8)</f>
        <v>3</v>
      </c>
      <c r="T6" s="144"/>
      <c r="U6" s="154">
        <f t="shared" si="2"/>
        <v>3</v>
      </c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47"/>
      <c r="AJ6" s="51"/>
      <c r="AK6" s="51"/>
    </row>
    <row r="7" spans="1:37" s="6" customFormat="1" ht="19.5" customHeight="1">
      <c r="A7" s="63" t="s">
        <v>36</v>
      </c>
      <c r="B7" s="73" t="str">
        <f>'11C'!$C$50&amp;"/"&amp;'11C'!$C$51</f>
        <v>27/36</v>
      </c>
      <c r="C7" s="69">
        <f>'11C'!$C$50/'11C'!$C$51*100</f>
        <v>75</v>
      </c>
      <c r="D7" s="61">
        <f>RANK(C7,$C$5:$C$8)</f>
        <v>4</v>
      </c>
      <c r="E7" s="144"/>
      <c r="F7" s="154">
        <f t="shared" si="3"/>
        <v>5</v>
      </c>
      <c r="G7" s="73" t="str">
        <f>'11C'!$D$50&amp;"/"&amp;'11C'!$D$51</f>
        <v>10/36</v>
      </c>
      <c r="H7" s="69">
        <f>'11C'!$D$50/'11C'!$D$51*100</f>
        <v>27.77777777777778</v>
      </c>
      <c r="I7" s="61">
        <f>RANK(H7,$H$5:$H$8)</f>
        <v>3</v>
      </c>
      <c r="J7" s="144"/>
      <c r="K7" s="154">
        <f t="shared" si="0"/>
        <v>3</v>
      </c>
      <c r="L7" s="73" t="str">
        <f>'11C'!$E$50&amp;"/"&amp;'11C'!$E$51</f>
        <v>30/36</v>
      </c>
      <c r="M7" s="69">
        <f>'11C'!$E$50/'11C'!$E$51*100</f>
        <v>83.33333333333334</v>
      </c>
      <c r="N7" s="61">
        <f>RANK(M7,$M$5:$M$8)</f>
        <v>3</v>
      </c>
      <c r="O7" s="144"/>
      <c r="P7" s="154">
        <f t="shared" si="1"/>
        <v>3</v>
      </c>
      <c r="Q7" s="73" t="str">
        <f>'11C'!$F$50&amp;"/"&amp;'11C'!$F$51</f>
        <v>28/36</v>
      </c>
      <c r="R7" s="69">
        <f>'11C'!$F$50/'11C'!$F$51*100</f>
        <v>77.77777777777779</v>
      </c>
      <c r="S7" s="61">
        <f>RANK(R7,$R$5:$R$8)</f>
        <v>2</v>
      </c>
      <c r="T7" s="144"/>
      <c r="U7" s="154">
        <f t="shared" si="2"/>
        <v>2</v>
      </c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47"/>
      <c r="AJ7" s="51"/>
      <c r="AK7" s="51"/>
    </row>
    <row r="8" spans="1:37" s="6" customFormat="1" ht="19.5" customHeight="1" thickBot="1">
      <c r="A8" s="63" t="s">
        <v>37</v>
      </c>
      <c r="B8" s="156" t="str">
        <f>'11D'!$C$50&amp;"/"&amp;'11D'!$C$51</f>
        <v>27/35</v>
      </c>
      <c r="C8" s="157">
        <f>'11D'!$C$50/'11D'!$C$51*100</f>
        <v>77.14285714285715</v>
      </c>
      <c r="D8" s="158">
        <f>RANK(C8,$C$5:$C$8)</f>
        <v>3</v>
      </c>
      <c r="E8" s="159"/>
      <c r="F8" s="154">
        <f t="shared" si="3"/>
        <v>4</v>
      </c>
      <c r="G8" s="156" t="str">
        <f>'11D'!$D$50&amp;"/"&amp;'11D'!$D$51</f>
        <v>9/35</v>
      </c>
      <c r="H8" s="157">
        <f>'11D'!$D$50/'11D'!$D$51*100</f>
        <v>25.71428571428571</v>
      </c>
      <c r="I8" s="158">
        <f>RANK(H8,$H$5:$H$8)</f>
        <v>4</v>
      </c>
      <c r="J8" s="159"/>
      <c r="K8" s="154">
        <f t="shared" si="0"/>
        <v>5</v>
      </c>
      <c r="L8" s="156" t="str">
        <f>'11D'!$E$50&amp;"/"&amp;'11D'!$E$51</f>
        <v>25/35</v>
      </c>
      <c r="M8" s="157">
        <f>'11D'!$E$50/'11D'!$E$51*100</f>
        <v>71.42857142857143</v>
      </c>
      <c r="N8" s="158">
        <f>RANK(M8,$M$5:$M$8)</f>
        <v>4</v>
      </c>
      <c r="O8" s="159"/>
      <c r="P8" s="154">
        <f t="shared" si="1"/>
        <v>4</v>
      </c>
      <c r="Q8" s="156" t="str">
        <f>'11D'!$F$50&amp;"/"&amp;'11D'!$F$51</f>
        <v>16/35</v>
      </c>
      <c r="R8" s="157">
        <f>'11D'!$F$50/'11D'!$F$51*100</f>
        <v>45.714285714285715</v>
      </c>
      <c r="S8" s="158">
        <f>RANK(R8,$R$5:$R$8)</f>
        <v>4</v>
      </c>
      <c r="T8" s="159"/>
      <c r="U8" s="154">
        <f t="shared" si="2"/>
        <v>4</v>
      </c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47"/>
      <c r="AJ8" s="51"/>
      <c r="AK8" s="51"/>
    </row>
    <row r="9" spans="1:37" s="6" customFormat="1" ht="19.5" customHeight="1">
      <c r="A9" s="63" t="s">
        <v>38</v>
      </c>
      <c r="B9" s="72" t="str">
        <f>'11E'!$C$50&amp;"/"&amp;'11E'!$C$51</f>
        <v>19/24</v>
      </c>
      <c r="C9" s="68">
        <f>'11E'!$C$50/'11E'!$C$51*100</f>
        <v>79.16666666666666</v>
      </c>
      <c r="D9" s="60">
        <f>RANK(C9,$C$9:$C$12)</f>
        <v>1</v>
      </c>
      <c r="E9" s="143"/>
      <c r="F9" s="142">
        <f t="shared" si="3"/>
        <v>3</v>
      </c>
      <c r="G9" s="72" t="str">
        <f>'11E'!$D$50&amp;"/"&amp;'11E'!$D$51</f>
        <v>5/24</v>
      </c>
      <c r="H9" s="68">
        <f>'11E'!$D$50/'11E'!$D$51*100</f>
        <v>20.833333333333336</v>
      </c>
      <c r="I9" s="60">
        <f>RANK(H9,$H$9:$H$12)</f>
        <v>3</v>
      </c>
      <c r="J9" s="143"/>
      <c r="K9" s="142">
        <f t="shared" si="0"/>
        <v>7</v>
      </c>
      <c r="L9" s="72" t="str">
        <f>'11E'!$E$50&amp;"/"&amp;'11E'!$E$51</f>
        <v>16/24</v>
      </c>
      <c r="M9" s="68">
        <f>'11E'!$E$50/'11E'!$E$51*100</f>
        <v>66.66666666666666</v>
      </c>
      <c r="N9" s="60">
        <f>RANK(M9,$M$9:$M$12)</f>
        <v>1</v>
      </c>
      <c r="O9" s="143"/>
      <c r="P9" s="142">
        <f t="shared" si="1"/>
        <v>5</v>
      </c>
      <c r="Q9" s="72" t="str">
        <f>'11E'!$F$50&amp;"/"&amp;'11E'!$F$51</f>
        <v>4/24</v>
      </c>
      <c r="R9" s="68">
        <f>'11E'!$F$50/'11E'!$F$51*100</f>
        <v>16.666666666666664</v>
      </c>
      <c r="S9" s="60">
        <f>RANK(R9,$R$9:$R$12)</f>
        <v>3</v>
      </c>
      <c r="T9" s="143"/>
      <c r="U9" s="142">
        <f t="shared" si="2"/>
        <v>7</v>
      </c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47"/>
      <c r="AJ9" s="51"/>
      <c r="AK9" s="51"/>
    </row>
    <row r="10" spans="1:37" s="6" customFormat="1" ht="19.5" customHeight="1">
      <c r="A10" s="63" t="s">
        <v>39</v>
      </c>
      <c r="B10" s="73" t="str">
        <f>'11G'!$C$50&amp;"/"&amp;'11G'!$C$51</f>
        <v>15/23</v>
      </c>
      <c r="C10" s="69">
        <f>'11G'!$C$50/'11G'!$C$51*100</f>
        <v>65.21739130434783</v>
      </c>
      <c r="D10" s="61">
        <f>RANK(C10,$C$9:$C$12)</f>
        <v>3</v>
      </c>
      <c r="E10" s="144"/>
      <c r="F10" s="142">
        <f t="shared" si="3"/>
        <v>7</v>
      </c>
      <c r="G10" s="73" t="str">
        <f>'11G'!$D$50&amp;"/"&amp;'11G'!$D$51</f>
        <v>5/23</v>
      </c>
      <c r="H10" s="69">
        <f>'11G'!$D$50/'11G'!$D$51*100</f>
        <v>21.73913043478261</v>
      </c>
      <c r="I10" s="61">
        <f>RANK(H10,$H$9:$H$12)</f>
        <v>2</v>
      </c>
      <c r="J10" s="144"/>
      <c r="K10" s="142">
        <f t="shared" si="0"/>
        <v>6</v>
      </c>
      <c r="L10" s="73" t="str">
        <f>'11G'!$E$50&amp;"/"&amp;'11G'!$E$51</f>
        <v>12/23</v>
      </c>
      <c r="M10" s="69">
        <f>'11G'!$E$50/'11G'!$E$51*100</f>
        <v>52.17391304347826</v>
      </c>
      <c r="N10" s="61">
        <f>RANK(M10,$M$9:$M$12)</f>
        <v>3</v>
      </c>
      <c r="O10" s="144"/>
      <c r="P10" s="142">
        <f t="shared" si="1"/>
        <v>7</v>
      </c>
      <c r="Q10" s="73" t="str">
        <f>'11G'!$F$50&amp;"/"&amp;'11G'!$F$51</f>
        <v>2/23</v>
      </c>
      <c r="R10" s="69">
        <f>'11G'!$F$50/'11G'!$F$51*100</f>
        <v>8.695652173913043</v>
      </c>
      <c r="S10" s="61">
        <f>RANK(R10,$R$9:$R$12)</f>
        <v>4</v>
      </c>
      <c r="T10" s="144"/>
      <c r="U10" s="142">
        <f t="shared" si="2"/>
        <v>8</v>
      </c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47"/>
      <c r="AJ10" s="51"/>
      <c r="AK10" s="51"/>
    </row>
    <row r="11" spans="1:37" s="6" customFormat="1" ht="19.5" customHeight="1">
      <c r="A11" s="63" t="s">
        <v>40</v>
      </c>
      <c r="B11" s="73" t="str">
        <f>'11H'!$C$50&amp;"/"&amp;'11H'!$C$51</f>
        <v>18/27</v>
      </c>
      <c r="C11" s="69">
        <f>'11H'!$C$50/'11H'!$C$51*100</f>
        <v>66.66666666666666</v>
      </c>
      <c r="D11" s="61">
        <f>RANK(C11,$C$9:$C$12)</f>
        <v>2</v>
      </c>
      <c r="E11" s="144"/>
      <c r="F11" s="142">
        <f t="shared" si="3"/>
        <v>6</v>
      </c>
      <c r="G11" s="73" t="str">
        <f>'11H'!$D$50&amp;"/"&amp;'11H'!$D$51</f>
        <v>4/27</v>
      </c>
      <c r="H11" s="69">
        <f>'11H'!$D$50/'11H'!$D$51*100</f>
        <v>14.814814814814813</v>
      </c>
      <c r="I11" s="61">
        <f>RANK(H11,$H$9:$H$12)</f>
        <v>4</v>
      </c>
      <c r="J11" s="144"/>
      <c r="K11" s="142">
        <f t="shared" si="0"/>
        <v>8</v>
      </c>
      <c r="L11" s="73" t="str">
        <f>'11H'!$E$50&amp;"/"&amp;'11H'!$E$51</f>
        <v>15/27</v>
      </c>
      <c r="M11" s="69">
        <f>'11H'!$E$50/'11H'!$E$51*100</f>
        <v>55.55555555555556</v>
      </c>
      <c r="N11" s="61">
        <f>RANK(M11,$M$9:$M$12)</f>
        <v>2</v>
      </c>
      <c r="O11" s="144"/>
      <c r="P11" s="142">
        <f t="shared" si="1"/>
        <v>6</v>
      </c>
      <c r="Q11" s="73" t="str">
        <f>'11H'!$F$50&amp;"/"&amp;'11H'!$F$51</f>
        <v>6/27</v>
      </c>
      <c r="R11" s="69">
        <f>'11H'!$F$50/'11H'!$F$51*100</f>
        <v>22.22222222222222</v>
      </c>
      <c r="S11" s="61">
        <f>RANK(R11,$R$9:$R$12)</f>
        <v>2</v>
      </c>
      <c r="T11" s="144"/>
      <c r="U11" s="142">
        <f t="shared" si="2"/>
        <v>6</v>
      </c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47"/>
      <c r="AJ11" s="51"/>
      <c r="AK11" s="51"/>
    </row>
    <row r="12" spans="1:37" s="6" customFormat="1" ht="19.5" customHeight="1" thickBot="1">
      <c r="A12" s="63" t="s">
        <v>41</v>
      </c>
      <c r="B12" s="145" t="str">
        <f>'11I'!$C$50&amp;"/"&amp;'11I'!$C$51</f>
        <v>16/26</v>
      </c>
      <c r="C12" s="70">
        <f>'11I'!$C$50/'11I'!$C$51*100</f>
        <v>61.53846153846154</v>
      </c>
      <c r="D12" s="146">
        <f>RANK(C12,$C$9:$C$12)</f>
        <v>4</v>
      </c>
      <c r="E12" s="147"/>
      <c r="F12" s="155">
        <f t="shared" si="3"/>
        <v>8</v>
      </c>
      <c r="G12" s="145" t="str">
        <f>'11I'!$D$50&amp;"/"&amp;'11I'!$D$51</f>
        <v>7/26</v>
      </c>
      <c r="H12" s="70">
        <f>'11I'!$D$50/'11I'!$D$51*100</f>
        <v>26.923076923076923</v>
      </c>
      <c r="I12" s="146">
        <f>RANK(H12,$H$9:$H$12)</f>
        <v>1</v>
      </c>
      <c r="J12" s="147"/>
      <c r="K12" s="155">
        <f t="shared" si="0"/>
        <v>4</v>
      </c>
      <c r="L12" s="145" t="str">
        <f>'11I'!$E$50&amp;"/"&amp;'11I'!$E$51</f>
        <v>13/26</v>
      </c>
      <c r="M12" s="70">
        <f>'11I'!$E$50/'11I'!$E$51*100</f>
        <v>50</v>
      </c>
      <c r="N12" s="146">
        <f>RANK(M12,$M$9:$M$12)</f>
        <v>4</v>
      </c>
      <c r="O12" s="147"/>
      <c r="P12" s="155">
        <f t="shared" si="1"/>
        <v>8</v>
      </c>
      <c r="Q12" s="145" t="str">
        <f>'11I'!$F$50&amp;"/"&amp;'11I'!$F$51</f>
        <v>6/26</v>
      </c>
      <c r="R12" s="70">
        <f>'11I'!$F$50/'11I'!$F$51*100</f>
        <v>23.076923076923077</v>
      </c>
      <c r="S12" s="146">
        <f>RANK(R12,$R$9:$R$12)</f>
        <v>1</v>
      </c>
      <c r="T12" s="147"/>
      <c r="U12" s="155">
        <f t="shared" si="2"/>
        <v>5</v>
      </c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47"/>
      <c r="AJ12" s="51"/>
      <c r="AK12" s="51"/>
    </row>
    <row r="13" spans="1:37" s="6" customFormat="1" ht="19.5" customHeight="1" thickBot="1">
      <c r="A13" s="63" t="s">
        <v>172</v>
      </c>
      <c r="B13" s="148" t="str">
        <f>Toankhoi!$C$300&amp;"/"&amp;Toankhoi!$C$301</f>
        <v>191/248</v>
      </c>
      <c r="C13" s="149">
        <f>Toankhoi!$C$300/Toankhoi!$C$301*100</f>
        <v>77.01612903225806</v>
      </c>
      <c r="D13" s="150"/>
      <c r="E13" s="151"/>
      <c r="F13" s="152"/>
      <c r="G13" s="74" t="str">
        <f>Toankhoi!$D$300&amp;"/"&amp;Toankhoi!$D$301</f>
        <v>102/248</v>
      </c>
      <c r="H13" s="70">
        <f>Toankhoi!$D$300/Toankhoi!$D$301*100</f>
        <v>41.12903225806452</v>
      </c>
      <c r="I13" s="64"/>
      <c r="J13" s="65"/>
      <c r="K13" s="66"/>
      <c r="L13" s="74" t="str">
        <f>Toankhoi!$E$300&amp;"/"&amp;Toankhoi!$E$301</f>
        <v>181/248</v>
      </c>
      <c r="M13" s="70">
        <f>Toankhoi!$E$300/Toankhoi!$E$301*100</f>
        <v>72.98387096774194</v>
      </c>
      <c r="N13" s="64"/>
      <c r="O13" s="65"/>
      <c r="P13" s="66"/>
      <c r="Q13" s="74" t="str">
        <f>Toankhoi!$F$300&amp;"/"&amp;Toankhoi!$F$301</f>
        <v>122/249</v>
      </c>
      <c r="R13" s="70">
        <f>Toankhoi!$F$300/Toankhoi!$F$301*100</f>
        <v>48.99598393574297</v>
      </c>
      <c r="S13" s="64"/>
      <c r="T13" s="65"/>
      <c r="U13" s="66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</row>
    <row r="14" spans="1:37" ht="18" customHeight="1">
      <c r="A14" s="246" t="s">
        <v>14</v>
      </c>
      <c r="B14" s="248" t="s">
        <v>184</v>
      </c>
      <c r="C14" s="249"/>
      <c r="D14" s="249"/>
      <c r="E14" s="250"/>
      <c r="F14" s="251" t="s">
        <v>15</v>
      </c>
      <c r="G14" s="248" t="s">
        <v>1158</v>
      </c>
      <c r="H14" s="249"/>
      <c r="I14" s="249"/>
      <c r="J14" s="250"/>
      <c r="K14" s="251" t="s">
        <v>15</v>
      </c>
      <c r="L14" s="248" t="s">
        <v>1157</v>
      </c>
      <c r="M14" s="249"/>
      <c r="N14" s="249"/>
      <c r="O14" s="250"/>
      <c r="P14" s="251" t="s">
        <v>15</v>
      </c>
      <c r="V14" s="58"/>
      <c r="W14" s="58"/>
      <c r="X14" s="58"/>
      <c r="Y14" s="57"/>
      <c r="Z14" s="58"/>
      <c r="AA14" s="58"/>
      <c r="AB14" s="58"/>
      <c r="AC14" s="58"/>
      <c r="AD14" s="58"/>
      <c r="AE14" s="58"/>
      <c r="AF14" s="58"/>
      <c r="AG14" s="58"/>
      <c r="AH14" s="58"/>
      <c r="AI14" s="57"/>
      <c r="AJ14" s="58"/>
      <c r="AK14" s="58"/>
    </row>
    <row r="15" spans="1:37" ht="16.5" thickBot="1">
      <c r="A15" s="247"/>
      <c r="B15" s="76" t="s">
        <v>171</v>
      </c>
      <c r="C15" s="77" t="s">
        <v>16</v>
      </c>
      <c r="D15" s="78" t="s">
        <v>17</v>
      </c>
      <c r="E15" s="78" t="s">
        <v>18</v>
      </c>
      <c r="F15" s="252"/>
      <c r="G15" s="76" t="s">
        <v>171</v>
      </c>
      <c r="H15" s="77" t="s">
        <v>16</v>
      </c>
      <c r="I15" s="78" t="s">
        <v>17</v>
      </c>
      <c r="J15" s="78" t="s">
        <v>18</v>
      </c>
      <c r="K15" s="252"/>
      <c r="L15" s="76" t="s">
        <v>171</v>
      </c>
      <c r="M15" s="77" t="s">
        <v>16</v>
      </c>
      <c r="N15" s="78" t="s">
        <v>17</v>
      </c>
      <c r="O15" s="78" t="s">
        <v>18</v>
      </c>
      <c r="P15" s="252"/>
      <c r="V15" s="58"/>
      <c r="W15" s="58"/>
      <c r="X15" s="58"/>
      <c r="Y15" s="57"/>
      <c r="Z15" s="58"/>
      <c r="AA15" s="58"/>
      <c r="AB15" s="58"/>
      <c r="AC15" s="58"/>
      <c r="AD15" s="58"/>
      <c r="AE15" s="58"/>
      <c r="AF15" s="58"/>
      <c r="AG15" s="58"/>
      <c r="AH15" s="58"/>
      <c r="AI15" s="57"/>
      <c r="AJ15" s="58"/>
      <c r="AK15" s="58"/>
    </row>
    <row r="16" spans="1:37" ht="18" customHeight="1">
      <c r="A16" s="13" t="s">
        <v>34</v>
      </c>
      <c r="B16" s="72" t="str">
        <f>'11A'!$G$50&amp;"/"&amp;'11A'!$G$51</f>
        <v>36/38</v>
      </c>
      <c r="C16" s="68">
        <f>'11A'!$G$50/'11A'!$G$51*100</f>
        <v>94.73684210526315</v>
      </c>
      <c r="D16" s="60">
        <f>RANK(C16,$C$16:$C$19)</f>
        <v>1</v>
      </c>
      <c r="E16" s="143"/>
      <c r="F16" s="153">
        <f>RANK(C16,$C$16:$C$23)</f>
        <v>1</v>
      </c>
      <c r="G16" s="72" t="str">
        <f>'11A'!$H$50&amp;"/"&amp;'11A'!$H$51</f>
        <v>34/38</v>
      </c>
      <c r="H16" s="68">
        <f>'11A'!$H$50/'11A'!$H$51*100</f>
        <v>89.47368421052632</v>
      </c>
      <c r="I16" s="60">
        <f>RANK(H16,$H$16:$H$19)</f>
        <v>1</v>
      </c>
      <c r="J16" s="143"/>
      <c r="K16" s="153">
        <f aca="true" t="shared" si="4" ref="K16:K23">RANK(H16,$H$16:$H$23)</f>
        <v>1</v>
      </c>
      <c r="L16" s="72" t="str">
        <f>'11A'!$J$50&amp;"/"&amp;'11A'!$J$51</f>
        <v>35/38</v>
      </c>
      <c r="M16" s="68">
        <f>'11A'!$J$50/'11A'!$J$51*100</f>
        <v>92.10526315789474</v>
      </c>
      <c r="N16" s="60">
        <f>RANK(M16,$M$16:$M$19)</f>
        <v>1</v>
      </c>
      <c r="O16" s="143"/>
      <c r="P16" s="153">
        <f>RANK(M16,$M$16:$M$23)</f>
        <v>1</v>
      </c>
      <c r="R16" s="71"/>
      <c r="S16" s="62"/>
      <c r="T16" s="62"/>
      <c r="U16" s="62"/>
      <c r="V16" s="59"/>
      <c r="W16" s="59"/>
      <c r="X16" s="59"/>
      <c r="Y16" s="59"/>
      <c r="Z16" s="58"/>
      <c r="AA16" s="58"/>
      <c r="AB16" s="58"/>
      <c r="AC16" s="58"/>
      <c r="AD16" s="58"/>
      <c r="AE16" s="58"/>
      <c r="AF16" s="58"/>
      <c r="AG16" s="58"/>
      <c r="AH16" s="58"/>
      <c r="AI16" s="57"/>
      <c r="AJ16" s="58"/>
      <c r="AK16" s="58"/>
    </row>
    <row r="17" spans="1:37" ht="18" customHeight="1">
      <c r="A17" s="13" t="s">
        <v>35</v>
      </c>
      <c r="B17" s="73" t="str">
        <f>'11B'!$G$50&amp;"/"&amp;'11B'!$G$51</f>
        <v>32/40</v>
      </c>
      <c r="C17" s="69">
        <f>'11B'!$G$50/'11B'!$G$51*100</f>
        <v>80</v>
      </c>
      <c r="D17" s="61">
        <f>RANK(C17,$C$16:$C$19)</f>
        <v>2</v>
      </c>
      <c r="E17" s="144"/>
      <c r="F17" s="154">
        <f aca="true" t="shared" si="5" ref="F17:F23">RANK(C17,$C$16:$C$23)</f>
        <v>2</v>
      </c>
      <c r="G17" s="73" t="str">
        <f>'11B'!$H$50&amp;"/"&amp;'11B'!$H$51</f>
        <v>26/40</v>
      </c>
      <c r="H17" s="69">
        <f>'11B'!$H$50/'11B'!$H$51*100</f>
        <v>65</v>
      </c>
      <c r="I17" s="61">
        <f>RANK(H17,$H$16:$H$19)</f>
        <v>2</v>
      </c>
      <c r="J17" s="144"/>
      <c r="K17" s="154">
        <f t="shared" si="4"/>
        <v>2</v>
      </c>
      <c r="L17" s="73" t="str">
        <f>'11B'!$J$50&amp;"/"&amp;'11B'!$J$51</f>
        <v>29/40</v>
      </c>
      <c r="M17" s="69">
        <f>'11B'!$J$50/'11B'!$J$51*100</f>
        <v>72.5</v>
      </c>
      <c r="N17" s="61">
        <f>RANK(M17,$M$16:$M$19)</f>
        <v>2</v>
      </c>
      <c r="O17" s="144"/>
      <c r="P17" s="154">
        <f aca="true" t="shared" si="6" ref="P17:P23">RANK(M17,$M$16:$M$23)</f>
        <v>2</v>
      </c>
      <c r="S17" s="3"/>
      <c r="T17" s="3"/>
      <c r="U17" s="3"/>
      <c r="V17" s="57"/>
      <c r="W17" s="57"/>
      <c r="X17" s="57"/>
      <c r="Y17" s="57"/>
      <c r="Z17" s="58"/>
      <c r="AA17" s="58"/>
      <c r="AB17" s="58"/>
      <c r="AC17" s="58"/>
      <c r="AD17" s="58"/>
      <c r="AE17" s="58"/>
      <c r="AF17" s="58"/>
      <c r="AG17" s="58"/>
      <c r="AH17" s="58"/>
      <c r="AI17" s="57"/>
      <c r="AJ17" s="58"/>
      <c r="AK17" s="58"/>
    </row>
    <row r="18" spans="1:37" ht="15.75">
      <c r="A18" s="13" t="s">
        <v>36</v>
      </c>
      <c r="B18" s="73" t="str">
        <f>'11C'!$G$50&amp;"/"&amp;'11C'!$G$51</f>
        <v>28/36</v>
      </c>
      <c r="C18" s="69">
        <f>'11C'!$G$50/'11C'!$G$51*100</f>
        <v>77.77777777777779</v>
      </c>
      <c r="D18" s="61">
        <f>RANK(C18,$C$16:$C$19)</f>
        <v>3</v>
      </c>
      <c r="E18" s="144"/>
      <c r="F18" s="154">
        <f t="shared" si="5"/>
        <v>3</v>
      </c>
      <c r="G18" s="73" t="str">
        <f>'11C'!$H$50&amp;"/"&amp;'11C'!$H$51</f>
        <v>9/36</v>
      </c>
      <c r="H18" s="69">
        <f>'11C'!$H$50/'11C'!$H$51*100</f>
        <v>25</v>
      </c>
      <c r="I18" s="61">
        <f>RANK(H18,$H$16:$H$19)</f>
        <v>4</v>
      </c>
      <c r="J18" s="144"/>
      <c r="K18" s="154">
        <f t="shared" si="4"/>
        <v>6</v>
      </c>
      <c r="L18" s="73" t="str">
        <f>'11C'!$J$50&amp;"/"&amp;'11C'!$J$51</f>
        <v>21/36</v>
      </c>
      <c r="M18" s="69">
        <f>'11C'!$J$50/'11C'!$J$51*100</f>
        <v>58.333333333333336</v>
      </c>
      <c r="N18" s="61">
        <f>RANK(M18,$M$16:$M$19)</f>
        <v>3</v>
      </c>
      <c r="O18" s="144"/>
      <c r="P18" s="154">
        <f t="shared" si="6"/>
        <v>3</v>
      </c>
      <c r="V18" s="58"/>
      <c r="W18" s="58"/>
      <c r="X18" s="58"/>
      <c r="Y18" s="57"/>
      <c r="Z18" s="58"/>
      <c r="AA18" s="58"/>
      <c r="AB18" s="58"/>
      <c r="AC18" s="58"/>
      <c r="AD18" s="58"/>
      <c r="AE18" s="58"/>
      <c r="AF18" s="58"/>
      <c r="AG18" s="58"/>
      <c r="AH18" s="58"/>
      <c r="AI18" s="57"/>
      <c r="AJ18" s="58"/>
      <c r="AK18" s="58"/>
    </row>
    <row r="19" spans="1:37" ht="16.5" thickBot="1">
      <c r="A19" s="13" t="s">
        <v>37</v>
      </c>
      <c r="B19" s="156" t="str">
        <f>'11D'!$G$50&amp;"/"&amp;'11D'!$G$51</f>
        <v>23/35</v>
      </c>
      <c r="C19" s="157">
        <f>'11D'!$G$50/'11D'!$G$51*100</f>
        <v>65.71428571428571</v>
      </c>
      <c r="D19" s="158">
        <f>RANK(C19,$C$16:$C$19)</f>
        <v>4</v>
      </c>
      <c r="E19" s="159"/>
      <c r="F19" s="154">
        <f t="shared" si="5"/>
        <v>4</v>
      </c>
      <c r="G19" s="156" t="str">
        <f>'11D'!$H$50&amp;"/"&amp;'11D'!$H$51</f>
        <v>13/35</v>
      </c>
      <c r="H19" s="157">
        <f>'11D'!$H$50/'11D'!$H$51*100</f>
        <v>37.142857142857146</v>
      </c>
      <c r="I19" s="158">
        <f>RANK(H19,$H$16:$H$19)</f>
        <v>3</v>
      </c>
      <c r="J19" s="159"/>
      <c r="K19" s="154">
        <f t="shared" si="4"/>
        <v>3</v>
      </c>
      <c r="L19" s="156" t="str">
        <f>'11D'!$J$50&amp;"/"&amp;'11D'!$J$51</f>
        <v>14/35</v>
      </c>
      <c r="M19" s="157">
        <f>'11D'!$J$50/'11D'!$J$51*100</f>
        <v>40</v>
      </c>
      <c r="N19" s="158">
        <f>RANK(M19,$M$16:$M$19)</f>
        <v>4</v>
      </c>
      <c r="O19" s="159"/>
      <c r="P19" s="154">
        <f t="shared" si="6"/>
        <v>4</v>
      </c>
      <c r="V19" s="58"/>
      <c r="W19" s="58"/>
      <c r="X19" s="58"/>
      <c r="Y19" s="57"/>
      <c r="Z19" s="58"/>
      <c r="AA19" s="58"/>
      <c r="AB19" s="58"/>
      <c r="AC19" s="58"/>
      <c r="AD19" s="58"/>
      <c r="AE19" s="58"/>
      <c r="AF19" s="58"/>
      <c r="AG19" s="58"/>
      <c r="AH19" s="58"/>
      <c r="AI19" s="57"/>
      <c r="AJ19" s="58"/>
      <c r="AK19" s="58"/>
    </row>
    <row r="20" spans="1:37" ht="15.75">
      <c r="A20" s="13" t="s">
        <v>38</v>
      </c>
      <c r="B20" s="72" t="str">
        <f>'11E'!$G$50&amp;"/"&amp;'11E'!$G$51</f>
        <v>8/24</v>
      </c>
      <c r="C20" s="68">
        <f>'11E'!$G$50/'11E'!$G$51*100</f>
        <v>33.33333333333333</v>
      </c>
      <c r="D20" s="60">
        <f>RANK(C20,$C$20:$C$23)</f>
        <v>2</v>
      </c>
      <c r="E20" s="143"/>
      <c r="F20" s="142">
        <f t="shared" si="5"/>
        <v>6</v>
      </c>
      <c r="G20" s="72" t="str">
        <f>'11E'!$H$50&amp;"/"&amp;'11E'!$H$51</f>
        <v>6/24</v>
      </c>
      <c r="H20" s="68">
        <f>'11E'!$H$50/'11E'!$H$51*100</f>
        <v>25</v>
      </c>
      <c r="I20" s="60">
        <f>RANK(H20,$H$20:$H$23)</f>
        <v>3</v>
      </c>
      <c r="J20" s="143"/>
      <c r="K20" s="142">
        <f t="shared" si="4"/>
        <v>6</v>
      </c>
      <c r="L20" s="72" t="str">
        <f>'11E'!$J$50&amp;"/"&amp;'11E'!$J$51</f>
        <v>3/25</v>
      </c>
      <c r="M20" s="68">
        <f>'11E'!$J$50/'11E'!$J$51*100</f>
        <v>12</v>
      </c>
      <c r="N20" s="60">
        <f>RANK(M20,$M$20:$M$23)</f>
        <v>3</v>
      </c>
      <c r="O20" s="143"/>
      <c r="P20" s="142">
        <f t="shared" si="6"/>
        <v>7</v>
      </c>
      <c r="V20" s="58"/>
      <c r="W20" s="58"/>
      <c r="X20" s="58"/>
      <c r="Y20" s="57"/>
      <c r="Z20" s="58"/>
      <c r="AA20" s="58"/>
      <c r="AB20" s="58"/>
      <c r="AC20" s="58"/>
      <c r="AD20" s="58"/>
      <c r="AE20" s="58"/>
      <c r="AF20" s="58"/>
      <c r="AG20" s="58"/>
      <c r="AH20" s="58"/>
      <c r="AI20" s="57"/>
      <c r="AJ20" s="58"/>
      <c r="AK20" s="58"/>
    </row>
    <row r="21" spans="1:37" ht="15.75">
      <c r="A21" s="13" t="s">
        <v>39</v>
      </c>
      <c r="B21" s="73" t="str">
        <f>'11G'!$G$50&amp;"/"&amp;'11G'!$G$51</f>
        <v>9/23</v>
      </c>
      <c r="C21" s="69">
        <f>'11G'!$G$50/'11G'!$G$51*100</f>
        <v>39.130434782608695</v>
      </c>
      <c r="D21" s="61">
        <f>RANK(C21,$C$20:$C$23)</f>
        <v>1</v>
      </c>
      <c r="E21" s="144"/>
      <c r="F21" s="142">
        <f t="shared" si="5"/>
        <v>5</v>
      </c>
      <c r="G21" s="73" t="str">
        <f>'11G'!$H$50&amp;"/"&amp;'11G'!$H$51</f>
        <v>4/23</v>
      </c>
      <c r="H21" s="69">
        <f>'11G'!$H$50/'11G'!$H$51*100</f>
        <v>17.391304347826086</v>
      </c>
      <c r="I21" s="61">
        <f>RANK(H21,$H$20:$H$23)</f>
        <v>4</v>
      </c>
      <c r="J21" s="144"/>
      <c r="K21" s="142">
        <f t="shared" si="4"/>
        <v>8</v>
      </c>
      <c r="L21" s="73" t="str">
        <f>'11G'!$J$50&amp;"/"&amp;'11G'!$J$51</f>
        <v>2/23</v>
      </c>
      <c r="M21" s="69">
        <f>'11G'!$J$50/'11G'!$J$51*100</f>
        <v>8.695652173913043</v>
      </c>
      <c r="N21" s="61">
        <f>RANK(M21,$M$20:$M$23)</f>
        <v>4</v>
      </c>
      <c r="O21" s="144"/>
      <c r="P21" s="142">
        <f t="shared" si="6"/>
        <v>8</v>
      </c>
      <c r="V21" s="58"/>
      <c r="W21" s="58"/>
      <c r="X21" s="58"/>
      <c r="Y21" s="57"/>
      <c r="Z21" s="58"/>
      <c r="AA21" s="58"/>
      <c r="AB21" s="58"/>
      <c r="AC21" s="58"/>
      <c r="AD21" s="58"/>
      <c r="AE21" s="58"/>
      <c r="AF21" s="58"/>
      <c r="AG21" s="58"/>
      <c r="AH21" s="58"/>
      <c r="AI21" s="57"/>
      <c r="AJ21" s="58"/>
      <c r="AK21" s="58"/>
    </row>
    <row r="22" spans="1:37" ht="15.75">
      <c r="A22" s="13" t="s">
        <v>40</v>
      </c>
      <c r="B22" s="73" t="str">
        <f>'11H'!$G$50&amp;"/"&amp;'11H'!$G$51</f>
        <v>9/27</v>
      </c>
      <c r="C22" s="69">
        <f>'11H'!$G$50/'11H'!$G$51*100</f>
        <v>33.33333333333333</v>
      </c>
      <c r="D22" s="61">
        <f>RANK(C22,$C$20:$C$23)</f>
        <v>2</v>
      </c>
      <c r="E22" s="144"/>
      <c r="F22" s="142">
        <f t="shared" si="5"/>
        <v>6</v>
      </c>
      <c r="G22" s="73" t="str">
        <f>'11H'!$H$50&amp;"/"&amp;'11H'!$H$51</f>
        <v>10/27</v>
      </c>
      <c r="H22" s="69">
        <f>'11H'!$H$50/'11H'!$H$51*100</f>
        <v>37.03703703703704</v>
      </c>
      <c r="I22" s="61">
        <f>RANK(H22,$H$20:$H$23)</f>
        <v>1</v>
      </c>
      <c r="J22" s="144"/>
      <c r="K22" s="142">
        <f t="shared" si="4"/>
        <v>4</v>
      </c>
      <c r="L22" s="73" t="str">
        <f>'11H'!$J$50&amp;"/"&amp;'11H'!$J$51</f>
        <v>4/27</v>
      </c>
      <c r="M22" s="69">
        <f>'11H'!$J$50/'11H'!$J$51*100</f>
        <v>14.814814814814813</v>
      </c>
      <c r="N22" s="61">
        <f>RANK(M22,$M$20:$M$23)</f>
        <v>2</v>
      </c>
      <c r="O22" s="144"/>
      <c r="P22" s="142">
        <f t="shared" si="6"/>
        <v>6</v>
      </c>
      <c r="V22" s="58"/>
      <c r="W22" s="58"/>
      <c r="X22" s="58"/>
      <c r="Y22" s="57"/>
      <c r="Z22" s="58"/>
      <c r="AA22" s="58"/>
      <c r="AB22" s="58"/>
      <c r="AC22" s="58"/>
      <c r="AD22" s="58"/>
      <c r="AE22" s="58"/>
      <c r="AF22" s="58"/>
      <c r="AG22" s="58"/>
      <c r="AH22" s="58"/>
      <c r="AI22" s="57"/>
      <c r="AJ22" s="58"/>
      <c r="AK22" s="58"/>
    </row>
    <row r="23" spans="1:37" ht="16.5" thickBot="1">
      <c r="A23" s="13" t="s">
        <v>41</v>
      </c>
      <c r="B23" s="145" t="str">
        <f>'11I'!$G$50&amp;"/"&amp;'11I'!$G$51</f>
        <v>7/26</v>
      </c>
      <c r="C23" s="70">
        <f>'11I'!$G$50/'11I'!$G$51*100</f>
        <v>26.923076923076923</v>
      </c>
      <c r="D23" s="146">
        <f>RANK(C23,$C$20:$C$23)</f>
        <v>4</v>
      </c>
      <c r="E23" s="147"/>
      <c r="F23" s="155">
        <f t="shared" si="5"/>
        <v>8</v>
      </c>
      <c r="G23" s="145" t="str">
        <f>'11I'!$H$50&amp;"/"&amp;'11I'!$H$51</f>
        <v>9/26</v>
      </c>
      <c r="H23" s="70">
        <f>'11I'!$H$50/'11I'!$H$51*100</f>
        <v>34.61538461538461</v>
      </c>
      <c r="I23" s="146">
        <f>RANK(H23,$H$20:$H$23)</f>
        <v>2</v>
      </c>
      <c r="J23" s="147"/>
      <c r="K23" s="155">
        <f t="shared" si="4"/>
        <v>5</v>
      </c>
      <c r="L23" s="145" t="str">
        <f>'11I'!$J$50&amp;"/"&amp;'11I'!$J$51</f>
        <v>4/26</v>
      </c>
      <c r="M23" s="70">
        <f>'11I'!$J$50/'11I'!$J$51*100</f>
        <v>15.384615384615385</v>
      </c>
      <c r="N23" s="146">
        <f>RANK(M23,$M$20:$M$23)</f>
        <v>1</v>
      </c>
      <c r="O23" s="147"/>
      <c r="P23" s="155">
        <f t="shared" si="6"/>
        <v>5</v>
      </c>
      <c r="V23" s="58"/>
      <c r="W23" s="58"/>
      <c r="X23" s="58"/>
      <c r="Y23" s="57"/>
      <c r="Z23" s="58"/>
      <c r="AA23" s="58"/>
      <c r="AB23" s="58"/>
      <c r="AC23" s="58"/>
      <c r="AD23" s="58"/>
      <c r="AE23" s="58"/>
      <c r="AF23" s="58"/>
      <c r="AG23" s="58"/>
      <c r="AH23" s="58"/>
      <c r="AI23" s="57"/>
      <c r="AJ23" s="58"/>
      <c r="AK23" s="58"/>
    </row>
    <row r="24" spans="1:37" ht="16.5" thickBot="1">
      <c r="A24" s="13" t="s">
        <v>172</v>
      </c>
      <c r="B24" s="74" t="str">
        <f>Toankhoi!$G$300&amp;"/"&amp;Toankhoi!$G$301</f>
        <v>152/249</v>
      </c>
      <c r="C24" s="70">
        <f>Toankhoi!$G$300/Toankhoi!$G$301*100</f>
        <v>61.044176706827315</v>
      </c>
      <c r="D24" s="64"/>
      <c r="E24" s="65"/>
      <c r="F24" s="66"/>
      <c r="G24" s="74" t="str">
        <f>Toankhoi!$H$300&amp;"/"&amp;Toankhoi!$H$301</f>
        <v>111/249</v>
      </c>
      <c r="H24" s="70">
        <f>Toankhoi!$H$300/Toankhoi!$H$301*100</f>
        <v>44.57831325301205</v>
      </c>
      <c r="I24" s="64"/>
      <c r="J24" s="65"/>
      <c r="K24" s="66"/>
      <c r="L24" s="74" t="str">
        <f>Toankhoi!$J$300&amp;"/"&amp;Toankhoi!$J$301</f>
        <v>112/249</v>
      </c>
      <c r="M24" s="70">
        <f>Toankhoi!$J$300/Toankhoi!$J$301*100</f>
        <v>44.97991967871486</v>
      </c>
      <c r="N24" s="64"/>
      <c r="O24" s="65"/>
      <c r="P24" s="66"/>
      <c r="V24" s="58"/>
      <c r="W24" s="58"/>
      <c r="X24" s="58"/>
      <c r="Y24" s="57"/>
      <c r="Z24" s="58"/>
      <c r="AA24" s="58"/>
      <c r="AB24" s="58"/>
      <c r="AC24" s="58"/>
      <c r="AD24" s="58"/>
      <c r="AE24" s="58"/>
      <c r="AF24" s="58"/>
      <c r="AG24" s="58"/>
      <c r="AH24" s="58"/>
      <c r="AI24" s="57"/>
      <c r="AJ24" s="58"/>
      <c r="AK24" s="58"/>
    </row>
    <row r="26" ht="15.75">
      <c r="A26" s="215" t="s">
        <v>1169</v>
      </c>
    </row>
  </sheetData>
  <sheetProtection/>
  <mergeCells count="17">
    <mergeCell ref="L14:O14"/>
    <mergeCell ref="P14:P15"/>
    <mergeCell ref="K14:K15"/>
    <mergeCell ref="A14:A15"/>
    <mergeCell ref="B14:E14"/>
    <mergeCell ref="F14:F15"/>
    <mergeCell ref="G14:J14"/>
    <mergeCell ref="A1:U1"/>
    <mergeCell ref="A3:A4"/>
    <mergeCell ref="B3:E3"/>
    <mergeCell ref="F3:F4"/>
    <mergeCell ref="G3:J3"/>
    <mergeCell ref="K3:K4"/>
    <mergeCell ref="L3:O3"/>
    <mergeCell ref="P3:P4"/>
    <mergeCell ref="Q3:T3"/>
    <mergeCell ref="U3:U4"/>
  </mergeCells>
  <printOptions/>
  <pageMargins left="0.75" right="0" top="0.75" bottom="0.75" header="0.27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338"/>
  <sheetViews>
    <sheetView zoomScalePageLayoutView="0" workbookViewId="0" topLeftCell="A252">
      <selection activeCell="P264" sqref="P264"/>
    </sheetView>
  </sheetViews>
  <sheetFormatPr defaultColWidth="8.66015625" defaultRowHeight="18"/>
  <cols>
    <col min="1" max="1" width="3.08203125" style="196" bestFit="1" customWidth="1"/>
    <col min="2" max="2" width="13.58203125" style="196" bestFit="1" customWidth="1"/>
    <col min="3" max="3" width="5.83203125" style="196" bestFit="1" customWidth="1"/>
    <col min="4" max="4" width="3.5" style="196" bestFit="1" customWidth="1"/>
    <col min="5" max="5" width="7.91015625" style="196" bestFit="1" customWidth="1"/>
    <col min="6" max="6" width="12.83203125" style="196" bestFit="1" customWidth="1"/>
    <col min="7" max="7" width="3.58203125" style="196" bestFit="1" customWidth="1"/>
    <col min="8" max="8" width="4.33203125" style="196" bestFit="1" customWidth="1"/>
    <col min="9" max="9" width="3.66015625" style="196" bestFit="1" customWidth="1"/>
    <col min="10" max="10" width="4.66015625" style="196" bestFit="1" customWidth="1"/>
    <col min="11" max="11" width="3.5" style="196" customWidth="1"/>
    <col min="12" max="12" width="4.66015625" style="196" customWidth="1"/>
    <col min="13" max="13" width="4.08203125" style="196" customWidth="1"/>
    <col min="14" max="14" width="2.91015625" style="196" customWidth="1"/>
    <col min="15" max="15" width="13.58203125" style="196" bestFit="1" customWidth="1"/>
    <col min="16" max="16" width="11.33203125" style="196" bestFit="1" customWidth="1"/>
    <col min="17" max="17" width="5.58203125" style="196" bestFit="1" customWidth="1"/>
    <col min="18" max="18" width="3.33203125" style="196" customWidth="1"/>
    <col min="19" max="19" width="7.91015625" style="196" bestFit="1" customWidth="1"/>
    <col min="20" max="20" width="10.58203125" style="196" bestFit="1" customWidth="1"/>
    <col min="21" max="23" width="3.5" style="196" bestFit="1" customWidth="1"/>
    <col min="24" max="24" width="4.66015625" style="196" bestFit="1" customWidth="1"/>
    <col min="25" max="16384" width="8.83203125" style="196" customWidth="1"/>
  </cols>
  <sheetData>
    <row r="1" spans="1:10" s="194" customFormat="1" ht="15.75">
      <c r="A1" s="203" t="s">
        <v>0</v>
      </c>
      <c r="B1" s="203" t="s">
        <v>636</v>
      </c>
      <c r="C1" s="203" t="s">
        <v>637</v>
      </c>
      <c r="D1" s="203" t="s">
        <v>14</v>
      </c>
      <c r="E1" s="203" t="s">
        <v>638</v>
      </c>
      <c r="F1" s="203" t="s">
        <v>639</v>
      </c>
      <c r="G1" s="203" t="s">
        <v>2</v>
      </c>
      <c r="H1" s="203" t="s">
        <v>13</v>
      </c>
      <c r="I1" s="203" t="s">
        <v>6</v>
      </c>
      <c r="J1" s="203" t="s">
        <v>640</v>
      </c>
    </row>
    <row r="2" spans="1:12" ht="15">
      <c r="A2" s="204">
        <v>1</v>
      </c>
      <c r="B2" s="205" t="s">
        <v>186</v>
      </c>
      <c r="C2" s="205" t="s">
        <v>6</v>
      </c>
      <c r="D2" s="205" t="s">
        <v>131</v>
      </c>
      <c r="E2" s="205" t="s">
        <v>187</v>
      </c>
      <c r="F2" s="205" t="s">
        <v>188</v>
      </c>
      <c r="G2" s="206">
        <v>6.5</v>
      </c>
      <c r="H2" s="206">
        <v>8.25</v>
      </c>
      <c r="I2" s="206">
        <v>9.25</v>
      </c>
      <c r="J2" s="205">
        <v>38.75</v>
      </c>
      <c r="K2" s="196" t="s">
        <v>56</v>
      </c>
      <c r="L2" s="196">
        <v>1</v>
      </c>
    </row>
    <row r="3" spans="1:12" ht="15">
      <c r="A3" s="204">
        <v>2</v>
      </c>
      <c r="B3" s="205" t="s">
        <v>189</v>
      </c>
      <c r="C3" s="205" t="s">
        <v>6</v>
      </c>
      <c r="D3" s="205" t="s">
        <v>131</v>
      </c>
      <c r="E3" s="205" t="s">
        <v>190</v>
      </c>
      <c r="F3" s="205" t="s">
        <v>188</v>
      </c>
      <c r="G3" s="206">
        <v>6.25</v>
      </c>
      <c r="H3" s="206">
        <v>8.5</v>
      </c>
      <c r="I3" s="206">
        <v>8.75</v>
      </c>
      <c r="J3" s="205">
        <v>38.25</v>
      </c>
      <c r="K3" s="196" t="s">
        <v>56</v>
      </c>
      <c r="L3" s="196">
        <v>2</v>
      </c>
    </row>
    <row r="4" spans="1:12" ht="15">
      <c r="A4" s="204">
        <v>3</v>
      </c>
      <c r="B4" s="205" t="s">
        <v>191</v>
      </c>
      <c r="C4" s="205" t="s">
        <v>6</v>
      </c>
      <c r="D4" s="205" t="s">
        <v>131</v>
      </c>
      <c r="E4" s="205" t="s">
        <v>192</v>
      </c>
      <c r="F4" s="205" t="s">
        <v>188</v>
      </c>
      <c r="G4" s="206">
        <v>6.75</v>
      </c>
      <c r="H4" s="206">
        <v>8</v>
      </c>
      <c r="I4" s="206">
        <v>8.5</v>
      </c>
      <c r="J4" s="205">
        <v>38</v>
      </c>
      <c r="K4" s="196" t="s">
        <v>56</v>
      </c>
      <c r="L4" s="196">
        <v>3</v>
      </c>
    </row>
    <row r="5" spans="1:12" ht="15">
      <c r="A5" s="204">
        <v>4</v>
      </c>
      <c r="B5" s="205" t="s">
        <v>193</v>
      </c>
      <c r="C5" s="205" t="s">
        <v>6</v>
      </c>
      <c r="D5" s="205" t="s">
        <v>131</v>
      </c>
      <c r="E5" s="205" t="s">
        <v>194</v>
      </c>
      <c r="F5" s="205" t="s">
        <v>188</v>
      </c>
      <c r="G5" s="206">
        <v>5.5</v>
      </c>
      <c r="H5" s="206">
        <v>7</v>
      </c>
      <c r="I5" s="206">
        <v>6.75</v>
      </c>
      <c r="J5" s="205">
        <v>31.75</v>
      </c>
      <c r="K5" s="196" t="s">
        <v>56</v>
      </c>
      <c r="L5" s="196">
        <v>4</v>
      </c>
    </row>
    <row r="6" spans="1:12" ht="15">
      <c r="A6" s="204">
        <v>5</v>
      </c>
      <c r="B6" s="205" t="s">
        <v>195</v>
      </c>
      <c r="C6" s="205" t="s">
        <v>196</v>
      </c>
      <c r="D6" s="205" t="s">
        <v>131</v>
      </c>
      <c r="E6" s="205" t="s">
        <v>197</v>
      </c>
      <c r="F6" s="205" t="s">
        <v>188</v>
      </c>
      <c r="G6" s="206">
        <v>6</v>
      </c>
      <c r="H6" s="206">
        <v>7.75</v>
      </c>
      <c r="I6" s="206">
        <v>6.5</v>
      </c>
      <c r="J6" s="205">
        <v>34</v>
      </c>
      <c r="K6" s="196" t="s">
        <v>56</v>
      </c>
      <c r="L6" s="196">
        <v>5</v>
      </c>
    </row>
    <row r="7" spans="1:12" ht="15">
      <c r="A7" s="204">
        <v>6</v>
      </c>
      <c r="B7" s="205" t="s">
        <v>198</v>
      </c>
      <c r="C7" s="205" t="s">
        <v>88</v>
      </c>
      <c r="D7" s="205" t="s">
        <v>131</v>
      </c>
      <c r="E7" s="205" t="s">
        <v>199</v>
      </c>
      <c r="F7" s="205" t="s">
        <v>188</v>
      </c>
      <c r="G7" s="206">
        <v>6.5</v>
      </c>
      <c r="H7" s="206">
        <v>6.75</v>
      </c>
      <c r="I7" s="206">
        <v>9</v>
      </c>
      <c r="J7" s="205">
        <v>35.5</v>
      </c>
      <c r="K7" s="196" t="s">
        <v>56</v>
      </c>
      <c r="L7" s="196">
        <v>6</v>
      </c>
    </row>
    <row r="8" spans="1:12" ht="15">
      <c r="A8" s="204">
        <v>7</v>
      </c>
      <c r="B8" s="205" t="s">
        <v>200</v>
      </c>
      <c r="C8" s="205" t="s">
        <v>51</v>
      </c>
      <c r="D8" s="205" t="s">
        <v>131</v>
      </c>
      <c r="E8" s="205" t="s">
        <v>201</v>
      </c>
      <c r="F8" s="205" t="s">
        <v>188</v>
      </c>
      <c r="G8" s="206">
        <v>7</v>
      </c>
      <c r="H8" s="206">
        <v>7.5</v>
      </c>
      <c r="I8" s="206">
        <v>8.25</v>
      </c>
      <c r="J8" s="205">
        <v>37.25</v>
      </c>
      <c r="K8" s="196" t="s">
        <v>56</v>
      </c>
      <c r="L8" s="196">
        <v>7</v>
      </c>
    </row>
    <row r="9" spans="1:12" ht="15">
      <c r="A9" s="204">
        <v>8</v>
      </c>
      <c r="B9" s="205" t="s">
        <v>202</v>
      </c>
      <c r="C9" s="205" t="s">
        <v>3</v>
      </c>
      <c r="D9" s="205" t="s">
        <v>131</v>
      </c>
      <c r="E9" s="205" t="s">
        <v>203</v>
      </c>
      <c r="F9" s="205" t="s">
        <v>188</v>
      </c>
      <c r="G9" s="206">
        <v>6.25</v>
      </c>
      <c r="H9" s="206">
        <v>9</v>
      </c>
      <c r="I9" s="206">
        <v>6.25</v>
      </c>
      <c r="J9" s="205">
        <v>36.75</v>
      </c>
      <c r="K9" s="196" t="s">
        <v>56</v>
      </c>
      <c r="L9" s="196">
        <v>8</v>
      </c>
    </row>
    <row r="10" spans="1:12" ht="15">
      <c r="A10" s="204">
        <v>9</v>
      </c>
      <c r="B10" s="205" t="s">
        <v>204</v>
      </c>
      <c r="C10" s="205" t="s">
        <v>57</v>
      </c>
      <c r="D10" s="205" t="s">
        <v>131</v>
      </c>
      <c r="E10" s="205" t="s">
        <v>205</v>
      </c>
      <c r="F10" s="205" t="s">
        <v>188</v>
      </c>
      <c r="G10" s="206">
        <v>7</v>
      </c>
      <c r="H10" s="206">
        <v>8.25</v>
      </c>
      <c r="I10" s="206">
        <v>7</v>
      </c>
      <c r="J10" s="205">
        <v>37.5</v>
      </c>
      <c r="K10" s="196" t="s">
        <v>56</v>
      </c>
      <c r="L10" s="196">
        <v>9</v>
      </c>
    </row>
    <row r="11" spans="1:12" ht="15">
      <c r="A11" s="204">
        <v>10</v>
      </c>
      <c r="B11" s="205" t="s">
        <v>206</v>
      </c>
      <c r="C11" s="205" t="s">
        <v>31</v>
      </c>
      <c r="D11" s="205" t="s">
        <v>131</v>
      </c>
      <c r="E11" s="205" t="s">
        <v>207</v>
      </c>
      <c r="F11" s="205" t="s">
        <v>208</v>
      </c>
      <c r="G11" s="206">
        <v>7.5</v>
      </c>
      <c r="H11" s="206">
        <v>7.75</v>
      </c>
      <c r="I11" s="206">
        <v>8.25</v>
      </c>
      <c r="J11" s="205">
        <v>38.75</v>
      </c>
      <c r="K11" s="196" t="s">
        <v>56</v>
      </c>
      <c r="L11" s="196">
        <v>10</v>
      </c>
    </row>
    <row r="12" spans="1:12" ht="15">
      <c r="A12" s="204">
        <v>11</v>
      </c>
      <c r="B12" s="205" t="s">
        <v>209</v>
      </c>
      <c r="C12" s="205" t="s">
        <v>31</v>
      </c>
      <c r="D12" s="205" t="s">
        <v>131</v>
      </c>
      <c r="E12" s="205" t="s">
        <v>210</v>
      </c>
      <c r="F12" s="205" t="s">
        <v>188</v>
      </c>
      <c r="G12" s="206">
        <v>5.75</v>
      </c>
      <c r="H12" s="206">
        <v>8.25</v>
      </c>
      <c r="I12" s="206">
        <v>6.25</v>
      </c>
      <c r="J12" s="205">
        <v>34.25</v>
      </c>
      <c r="K12" s="196" t="s">
        <v>56</v>
      </c>
      <c r="L12" s="196">
        <v>11</v>
      </c>
    </row>
    <row r="13" spans="1:12" ht="15">
      <c r="A13" s="204">
        <v>12</v>
      </c>
      <c r="B13" s="205" t="s">
        <v>211</v>
      </c>
      <c r="C13" s="205" t="s">
        <v>62</v>
      </c>
      <c r="D13" s="205" t="s">
        <v>131</v>
      </c>
      <c r="E13" s="205" t="s">
        <v>212</v>
      </c>
      <c r="F13" s="205" t="s">
        <v>188</v>
      </c>
      <c r="G13" s="206">
        <v>8</v>
      </c>
      <c r="H13" s="206">
        <v>8.25</v>
      </c>
      <c r="I13" s="206">
        <v>7.25</v>
      </c>
      <c r="J13" s="205">
        <v>39.75</v>
      </c>
      <c r="K13" s="196" t="s">
        <v>56</v>
      </c>
      <c r="L13" s="196">
        <v>12</v>
      </c>
    </row>
    <row r="14" spans="1:12" ht="15">
      <c r="A14" s="204">
        <v>13</v>
      </c>
      <c r="B14" s="205" t="s">
        <v>213</v>
      </c>
      <c r="C14" s="205" t="s">
        <v>100</v>
      </c>
      <c r="D14" s="205" t="s">
        <v>131</v>
      </c>
      <c r="E14" s="205" t="s">
        <v>214</v>
      </c>
      <c r="F14" s="205" t="s">
        <v>188</v>
      </c>
      <c r="G14" s="206">
        <v>8</v>
      </c>
      <c r="H14" s="206">
        <v>8.25</v>
      </c>
      <c r="I14" s="206">
        <v>8.75</v>
      </c>
      <c r="J14" s="205">
        <v>41.25</v>
      </c>
      <c r="K14" s="196" t="s">
        <v>56</v>
      </c>
      <c r="L14" s="196">
        <v>13</v>
      </c>
    </row>
    <row r="15" spans="1:12" ht="15">
      <c r="A15" s="204">
        <v>14</v>
      </c>
      <c r="B15" s="205" t="s">
        <v>215</v>
      </c>
      <c r="C15" s="205" t="s">
        <v>100</v>
      </c>
      <c r="D15" s="205" t="s">
        <v>131</v>
      </c>
      <c r="E15" s="205" t="s">
        <v>216</v>
      </c>
      <c r="F15" s="205" t="s">
        <v>188</v>
      </c>
      <c r="G15" s="206">
        <v>6.5</v>
      </c>
      <c r="H15" s="206">
        <v>7.5</v>
      </c>
      <c r="I15" s="206">
        <v>6.5</v>
      </c>
      <c r="J15" s="205">
        <v>34.5</v>
      </c>
      <c r="K15" s="196" t="s">
        <v>56</v>
      </c>
      <c r="L15" s="196">
        <v>14</v>
      </c>
    </row>
    <row r="16" spans="1:12" ht="15">
      <c r="A16" s="204">
        <v>15</v>
      </c>
      <c r="B16" s="205" t="s">
        <v>217</v>
      </c>
      <c r="C16" s="205" t="s">
        <v>101</v>
      </c>
      <c r="D16" s="205" t="s">
        <v>131</v>
      </c>
      <c r="E16" s="205" t="s">
        <v>218</v>
      </c>
      <c r="F16" s="205" t="s">
        <v>188</v>
      </c>
      <c r="G16" s="206">
        <v>6</v>
      </c>
      <c r="H16" s="206">
        <v>8.25</v>
      </c>
      <c r="I16" s="206">
        <v>7.75</v>
      </c>
      <c r="J16" s="205">
        <v>36.25</v>
      </c>
      <c r="K16" s="196" t="s">
        <v>56</v>
      </c>
      <c r="L16" s="196">
        <v>15</v>
      </c>
    </row>
    <row r="17" spans="1:12" ht="15">
      <c r="A17" s="204">
        <v>16</v>
      </c>
      <c r="B17" s="205" t="s">
        <v>219</v>
      </c>
      <c r="C17" s="205" t="s">
        <v>27</v>
      </c>
      <c r="D17" s="205" t="s">
        <v>131</v>
      </c>
      <c r="E17" s="205" t="s">
        <v>220</v>
      </c>
      <c r="F17" s="205" t="s">
        <v>188</v>
      </c>
      <c r="G17" s="206">
        <v>7.5</v>
      </c>
      <c r="H17" s="206">
        <v>6.25</v>
      </c>
      <c r="I17" s="206">
        <v>6</v>
      </c>
      <c r="J17" s="205">
        <v>33.5</v>
      </c>
      <c r="K17" s="196" t="s">
        <v>56</v>
      </c>
      <c r="L17" s="196">
        <v>16</v>
      </c>
    </row>
    <row r="18" spans="1:12" ht="15">
      <c r="A18" s="204">
        <v>17</v>
      </c>
      <c r="B18" s="205" t="s">
        <v>221</v>
      </c>
      <c r="C18" s="205" t="s">
        <v>102</v>
      </c>
      <c r="D18" s="205" t="s">
        <v>131</v>
      </c>
      <c r="E18" s="205" t="s">
        <v>222</v>
      </c>
      <c r="F18" s="205" t="s">
        <v>188</v>
      </c>
      <c r="G18" s="206">
        <v>7</v>
      </c>
      <c r="H18" s="206">
        <v>8.25</v>
      </c>
      <c r="I18" s="206">
        <v>9.75</v>
      </c>
      <c r="J18" s="205">
        <v>40.25</v>
      </c>
      <c r="K18" s="196" t="s">
        <v>56</v>
      </c>
      <c r="L18" s="196">
        <v>17</v>
      </c>
    </row>
    <row r="19" spans="1:12" ht="15">
      <c r="A19" s="204">
        <v>18</v>
      </c>
      <c r="B19" s="205" t="s">
        <v>223</v>
      </c>
      <c r="C19" s="205" t="s">
        <v>66</v>
      </c>
      <c r="D19" s="205" t="s">
        <v>131</v>
      </c>
      <c r="E19" s="205" t="s">
        <v>224</v>
      </c>
      <c r="F19" s="205" t="s">
        <v>188</v>
      </c>
      <c r="G19" s="206">
        <v>8</v>
      </c>
      <c r="H19" s="206">
        <v>7.75</v>
      </c>
      <c r="I19" s="206">
        <v>8.75</v>
      </c>
      <c r="J19" s="205">
        <v>40.25</v>
      </c>
      <c r="K19" s="196" t="s">
        <v>56</v>
      </c>
      <c r="L19" s="196">
        <v>18</v>
      </c>
    </row>
    <row r="20" spans="1:12" ht="15">
      <c r="A20" s="204">
        <v>19</v>
      </c>
      <c r="B20" s="205" t="s">
        <v>225</v>
      </c>
      <c r="C20" s="205" t="s">
        <v>66</v>
      </c>
      <c r="D20" s="205" t="s">
        <v>131</v>
      </c>
      <c r="E20" s="205" t="s">
        <v>226</v>
      </c>
      <c r="F20" s="205" t="s">
        <v>227</v>
      </c>
      <c r="G20" s="206">
        <v>6.5</v>
      </c>
      <c r="H20" s="206">
        <v>6.25</v>
      </c>
      <c r="I20" s="206">
        <v>6.75</v>
      </c>
      <c r="J20" s="205">
        <v>32.25</v>
      </c>
      <c r="K20" s="196" t="s">
        <v>56</v>
      </c>
      <c r="L20" s="196">
        <v>19</v>
      </c>
    </row>
    <row r="21" spans="1:12" ht="15">
      <c r="A21" s="204">
        <v>20</v>
      </c>
      <c r="B21" s="205" t="s">
        <v>229</v>
      </c>
      <c r="C21" s="205" t="s">
        <v>84</v>
      </c>
      <c r="D21" s="205" t="s">
        <v>131</v>
      </c>
      <c r="E21" s="205" t="s">
        <v>230</v>
      </c>
      <c r="F21" s="205" t="s">
        <v>188</v>
      </c>
      <c r="G21" s="206">
        <v>5.25</v>
      </c>
      <c r="H21" s="206">
        <v>7.75</v>
      </c>
      <c r="I21" s="206">
        <v>6.75</v>
      </c>
      <c r="J21" s="205">
        <v>32.75</v>
      </c>
      <c r="K21" s="196" t="s">
        <v>56</v>
      </c>
      <c r="L21" s="196">
        <v>20</v>
      </c>
    </row>
    <row r="22" spans="1:12" ht="15">
      <c r="A22" s="204">
        <v>21</v>
      </c>
      <c r="B22" s="205" t="s">
        <v>231</v>
      </c>
      <c r="C22" s="205" t="s">
        <v>29</v>
      </c>
      <c r="D22" s="205" t="s">
        <v>131</v>
      </c>
      <c r="E22" s="205" t="s">
        <v>232</v>
      </c>
      <c r="F22" s="205" t="s">
        <v>188</v>
      </c>
      <c r="G22" s="206">
        <v>6.75</v>
      </c>
      <c r="H22" s="206">
        <v>8.25</v>
      </c>
      <c r="I22" s="206">
        <v>7.25</v>
      </c>
      <c r="J22" s="205">
        <v>37.25</v>
      </c>
      <c r="K22" s="196" t="s">
        <v>56</v>
      </c>
      <c r="L22" s="196">
        <v>21</v>
      </c>
    </row>
    <row r="23" spans="1:12" ht="15">
      <c r="A23" s="204">
        <v>22</v>
      </c>
      <c r="B23" s="205" t="s">
        <v>233</v>
      </c>
      <c r="C23" s="205" t="s">
        <v>234</v>
      </c>
      <c r="D23" s="205" t="s">
        <v>131</v>
      </c>
      <c r="E23" s="205" t="s">
        <v>235</v>
      </c>
      <c r="F23" s="205" t="s">
        <v>188</v>
      </c>
      <c r="G23" s="206">
        <v>5.75</v>
      </c>
      <c r="H23" s="206">
        <v>8.75</v>
      </c>
      <c r="I23" s="206">
        <v>7.25</v>
      </c>
      <c r="J23" s="205">
        <v>36.25</v>
      </c>
      <c r="K23" s="196" t="s">
        <v>56</v>
      </c>
      <c r="L23" s="196">
        <v>22</v>
      </c>
    </row>
    <row r="24" spans="1:12" ht="15">
      <c r="A24" s="204">
        <v>23</v>
      </c>
      <c r="B24" s="205" t="s">
        <v>236</v>
      </c>
      <c r="C24" s="205" t="s">
        <v>237</v>
      </c>
      <c r="D24" s="205" t="s">
        <v>131</v>
      </c>
      <c r="E24" s="205" t="s">
        <v>238</v>
      </c>
      <c r="F24" s="205" t="s">
        <v>188</v>
      </c>
      <c r="G24" s="206">
        <v>6.5</v>
      </c>
      <c r="H24" s="206">
        <v>8.25</v>
      </c>
      <c r="I24" s="206">
        <v>5.75</v>
      </c>
      <c r="J24" s="205">
        <v>35.25</v>
      </c>
      <c r="K24" s="196" t="s">
        <v>56</v>
      </c>
      <c r="L24" s="196">
        <v>23</v>
      </c>
    </row>
    <row r="25" spans="1:12" ht="15">
      <c r="A25" s="204">
        <v>24</v>
      </c>
      <c r="B25" s="205" t="s">
        <v>239</v>
      </c>
      <c r="C25" s="205" t="s">
        <v>28</v>
      </c>
      <c r="D25" s="205" t="s">
        <v>131</v>
      </c>
      <c r="E25" s="205" t="s">
        <v>240</v>
      </c>
      <c r="F25" s="205" t="s">
        <v>188</v>
      </c>
      <c r="G25" s="206">
        <v>7.5</v>
      </c>
      <c r="H25" s="206">
        <v>8.75</v>
      </c>
      <c r="I25" s="206">
        <v>7</v>
      </c>
      <c r="J25" s="205">
        <v>39.5</v>
      </c>
      <c r="K25" s="196" t="s">
        <v>56</v>
      </c>
      <c r="L25" s="196">
        <v>24</v>
      </c>
    </row>
    <row r="26" spans="1:12" ht="15">
      <c r="A26" s="204">
        <v>25</v>
      </c>
      <c r="B26" s="205" t="s">
        <v>241</v>
      </c>
      <c r="C26" s="205" t="s">
        <v>53</v>
      </c>
      <c r="D26" s="205" t="s">
        <v>131</v>
      </c>
      <c r="E26" s="205" t="s">
        <v>242</v>
      </c>
      <c r="F26" s="205" t="s">
        <v>188</v>
      </c>
      <c r="G26" s="206">
        <v>7.5</v>
      </c>
      <c r="H26" s="206">
        <v>8.25</v>
      </c>
      <c r="I26" s="206">
        <v>8.5</v>
      </c>
      <c r="J26" s="205">
        <v>40</v>
      </c>
      <c r="K26" s="196" t="s">
        <v>56</v>
      </c>
      <c r="L26" s="196">
        <v>25</v>
      </c>
    </row>
    <row r="27" spans="1:12" ht="15">
      <c r="A27" s="204">
        <v>26</v>
      </c>
      <c r="B27" s="205" t="s">
        <v>243</v>
      </c>
      <c r="C27" s="205" t="s">
        <v>244</v>
      </c>
      <c r="D27" s="205" t="s">
        <v>131</v>
      </c>
      <c r="E27" s="205" t="s">
        <v>245</v>
      </c>
      <c r="F27" s="205" t="s">
        <v>188</v>
      </c>
      <c r="G27" s="206">
        <v>5.75</v>
      </c>
      <c r="H27" s="206">
        <v>7.75</v>
      </c>
      <c r="I27" s="206">
        <v>4</v>
      </c>
      <c r="J27" s="205">
        <v>31</v>
      </c>
      <c r="K27" s="196" t="s">
        <v>56</v>
      </c>
      <c r="L27" s="196">
        <v>26</v>
      </c>
    </row>
    <row r="28" spans="1:12" ht="15">
      <c r="A28" s="204">
        <v>27</v>
      </c>
      <c r="B28" s="205" t="s">
        <v>246</v>
      </c>
      <c r="C28" s="205" t="s">
        <v>70</v>
      </c>
      <c r="D28" s="205" t="s">
        <v>131</v>
      </c>
      <c r="E28" s="205" t="s">
        <v>247</v>
      </c>
      <c r="F28" s="205" t="s">
        <v>188</v>
      </c>
      <c r="G28" s="206">
        <v>7.25</v>
      </c>
      <c r="H28" s="206">
        <v>8.25</v>
      </c>
      <c r="I28" s="206">
        <v>8.25</v>
      </c>
      <c r="J28" s="205">
        <v>39.25</v>
      </c>
      <c r="K28" s="196" t="s">
        <v>56</v>
      </c>
      <c r="L28" s="196">
        <v>27</v>
      </c>
    </row>
    <row r="29" spans="1:12" ht="15">
      <c r="A29" s="204">
        <v>28</v>
      </c>
      <c r="B29" s="205" t="s">
        <v>248</v>
      </c>
      <c r="C29" s="205" t="s">
        <v>124</v>
      </c>
      <c r="D29" s="205" t="s">
        <v>131</v>
      </c>
      <c r="E29" s="205" t="s">
        <v>249</v>
      </c>
      <c r="F29" s="205" t="s">
        <v>188</v>
      </c>
      <c r="G29" s="206">
        <v>8.5</v>
      </c>
      <c r="H29" s="206">
        <v>7.5</v>
      </c>
      <c r="I29" s="206">
        <v>7.5</v>
      </c>
      <c r="J29" s="205">
        <v>39.5</v>
      </c>
      <c r="K29" s="196" t="s">
        <v>56</v>
      </c>
      <c r="L29" s="196">
        <v>28</v>
      </c>
    </row>
    <row r="30" spans="1:12" ht="15">
      <c r="A30" s="204">
        <v>29</v>
      </c>
      <c r="B30" s="205" t="s">
        <v>250</v>
      </c>
      <c r="C30" s="205" t="s">
        <v>124</v>
      </c>
      <c r="D30" s="205" t="s">
        <v>131</v>
      </c>
      <c r="E30" s="205" t="s">
        <v>194</v>
      </c>
      <c r="F30" s="205" t="s">
        <v>188</v>
      </c>
      <c r="G30" s="206">
        <v>6.75</v>
      </c>
      <c r="H30" s="206">
        <v>8.25</v>
      </c>
      <c r="I30" s="206">
        <v>6.75</v>
      </c>
      <c r="J30" s="205">
        <v>36.75</v>
      </c>
      <c r="K30" s="196" t="s">
        <v>56</v>
      </c>
      <c r="L30" s="196">
        <v>29</v>
      </c>
    </row>
    <row r="31" spans="1:12" ht="15">
      <c r="A31" s="204">
        <v>30</v>
      </c>
      <c r="B31" s="205" t="s">
        <v>251</v>
      </c>
      <c r="C31" s="205" t="s">
        <v>106</v>
      </c>
      <c r="D31" s="205" t="s">
        <v>131</v>
      </c>
      <c r="E31" s="205" t="s">
        <v>252</v>
      </c>
      <c r="F31" s="205" t="s">
        <v>188</v>
      </c>
      <c r="G31" s="206">
        <v>6</v>
      </c>
      <c r="H31" s="206">
        <v>6.75</v>
      </c>
      <c r="I31" s="206">
        <v>7</v>
      </c>
      <c r="J31" s="205">
        <v>32.5</v>
      </c>
      <c r="K31" s="196" t="s">
        <v>56</v>
      </c>
      <c r="L31" s="196">
        <v>30</v>
      </c>
    </row>
    <row r="32" spans="1:12" ht="15">
      <c r="A32" s="204">
        <v>31</v>
      </c>
      <c r="B32" s="205" t="s">
        <v>253</v>
      </c>
      <c r="C32" s="205" t="s">
        <v>32</v>
      </c>
      <c r="D32" s="205" t="s">
        <v>131</v>
      </c>
      <c r="E32" s="205" t="s">
        <v>254</v>
      </c>
      <c r="F32" s="205" t="s">
        <v>188</v>
      </c>
      <c r="G32" s="206">
        <v>6.5</v>
      </c>
      <c r="H32" s="206">
        <v>8.25</v>
      </c>
      <c r="I32" s="206">
        <v>8.5</v>
      </c>
      <c r="J32" s="205">
        <v>38</v>
      </c>
      <c r="K32" s="196" t="s">
        <v>56</v>
      </c>
      <c r="L32" s="196">
        <v>31</v>
      </c>
    </row>
    <row r="33" spans="1:12" ht="15">
      <c r="A33" s="204">
        <v>32</v>
      </c>
      <c r="B33" s="205" t="s">
        <v>248</v>
      </c>
      <c r="C33" s="205" t="s">
        <v>255</v>
      </c>
      <c r="D33" s="205" t="s">
        <v>131</v>
      </c>
      <c r="E33" s="205" t="s">
        <v>256</v>
      </c>
      <c r="F33" s="205" t="s">
        <v>188</v>
      </c>
      <c r="G33" s="206">
        <v>6.5</v>
      </c>
      <c r="H33" s="206">
        <v>8.25</v>
      </c>
      <c r="I33" s="206">
        <v>8</v>
      </c>
      <c r="J33" s="205">
        <v>37.5</v>
      </c>
      <c r="K33" s="196" t="s">
        <v>56</v>
      </c>
      <c r="L33" s="196">
        <v>32</v>
      </c>
    </row>
    <row r="34" spans="1:12" ht="15">
      <c r="A34" s="204">
        <v>33</v>
      </c>
      <c r="B34" s="205" t="s">
        <v>257</v>
      </c>
      <c r="C34" s="205" t="s">
        <v>50</v>
      </c>
      <c r="D34" s="205" t="s">
        <v>131</v>
      </c>
      <c r="E34" s="205" t="s">
        <v>258</v>
      </c>
      <c r="F34" s="205" t="s">
        <v>188</v>
      </c>
      <c r="G34" s="206">
        <v>6.5</v>
      </c>
      <c r="H34" s="206">
        <v>6.75</v>
      </c>
      <c r="I34" s="206">
        <v>6</v>
      </c>
      <c r="J34" s="205">
        <v>32.5</v>
      </c>
      <c r="K34" s="196" t="s">
        <v>56</v>
      </c>
      <c r="L34" s="196">
        <v>33</v>
      </c>
    </row>
    <row r="35" spans="1:12" ht="15">
      <c r="A35" s="204">
        <v>34</v>
      </c>
      <c r="B35" s="205" t="s">
        <v>231</v>
      </c>
      <c r="C35" s="205" t="s">
        <v>71</v>
      </c>
      <c r="D35" s="205" t="s">
        <v>131</v>
      </c>
      <c r="E35" s="205" t="s">
        <v>259</v>
      </c>
      <c r="F35" s="205" t="s">
        <v>188</v>
      </c>
      <c r="G35" s="206">
        <v>7.25</v>
      </c>
      <c r="H35" s="206">
        <v>7</v>
      </c>
      <c r="I35" s="206">
        <v>7</v>
      </c>
      <c r="J35" s="205">
        <v>35.5</v>
      </c>
      <c r="K35" s="196" t="s">
        <v>56</v>
      </c>
      <c r="L35" s="196">
        <v>34</v>
      </c>
    </row>
    <row r="36" spans="1:12" ht="15">
      <c r="A36" s="204">
        <v>35</v>
      </c>
      <c r="B36" s="205" t="s">
        <v>260</v>
      </c>
      <c r="C36" s="205" t="s">
        <v>72</v>
      </c>
      <c r="D36" s="205" t="s">
        <v>131</v>
      </c>
      <c r="E36" s="205" t="s">
        <v>261</v>
      </c>
      <c r="F36" s="205" t="s">
        <v>188</v>
      </c>
      <c r="G36" s="206">
        <v>6.75</v>
      </c>
      <c r="H36" s="206">
        <v>8.25</v>
      </c>
      <c r="I36" s="206">
        <v>8</v>
      </c>
      <c r="J36" s="205">
        <v>38</v>
      </c>
      <c r="K36" s="196" t="s">
        <v>56</v>
      </c>
      <c r="L36" s="196">
        <v>35</v>
      </c>
    </row>
    <row r="37" spans="1:12" ht="15">
      <c r="A37" s="204">
        <v>36</v>
      </c>
      <c r="B37" s="205" t="s">
        <v>262</v>
      </c>
      <c r="C37" s="205" t="s">
        <v>97</v>
      </c>
      <c r="D37" s="205" t="s">
        <v>131</v>
      </c>
      <c r="E37" s="205" t="s">
        <v>263</v>
      </c>
      <c r="F37" s="205" t="s">
        <v>188</v>
      </c>
      <c r="G37" s="206">
        <v>7</v>
      </c>
      <c r="H37" s="206">
        <v>8</v>
      </c>
      <c r="I37" s="206">
        <v>5.75</v>
      </c>
      <c r="J37" s="205">
        <v>35.75</v>
      </c>
      <c r="K37" s="196" t="s">
        <v>56</v>
      </c>
      <c r="L37" s="196">
        <v>36</v>
      </c>
    </row>
    <row r="38" spans="1:12" ht="15">
      <c r="A38" s="204">
        <v>37</v>
      </c>
      <c r="B38" s="205" t="s">
        <v>264</v>
      </c>
      <c r="C38" s="205" t="s">
        <v>93</v>
      </c>
      <c r="D38" s="205" t="s">
        <v>131</v>
      </c>
      <c r="E38" s="205" t="s">
        <v>265</v>
      </c>
      <c r="F38" s="205" t="s">
        <v>188</v>
      </c>
      <c r="G38" s="206">
        <v>7.75</v>
      </c>
      <c r="H38" s="206">
        <v>7.5</v>
      </c>
      <c r="I38" s="206">
        <v>7</v>
      </c>
      <c r="J38" s="205">
        <v>37.5</v>
      </c>
      <c r="K38" s="196" t="s">
        <v>56</v>
      </c>
      <c r="L38" s="196">
        <v>37</v>
      </c>
    </row>
    <row r="39" spans="1:12" ht="15">
      <c r="A39" s="204">
        <v>38</v>
      </c>
      <c r="B39" s="205" t="s">
        <v>266</v>
      </c>
      <c r="C39" s="205" t="s">
        <v>4</v>
      </c>
      <c r="D39" s="205" t="s">
        <v>131</v>
      </c>
      <c r="E39" s="205" t="s">
        <v>267</v>
      </c>
      <c r="F39" s="205" t="s">
        <v>188</v>
      </c>
      <c r="G39" s="206">
        <v>6.75</v>
      </c>
      <c r="H39" s="206">
        <v>8.25</v>
      </c>
      <c r="I39" s="206">
        <v>6.75</v>
      </c>
      <c r="J39" s="205">
        <v>36.75</v>
      </c>
      <c r="K39" s="196" t="s">
        <v>56</v>
      </c>
      <c r="L39" s="196">
        <v>38</v>
      </c>
    </row>
    <row r="40" spans="1:12" ht="15">
      <c r="A40" s="204">
        <v>39</v>
      </c>
      <c r="B40" s="205" t="s">
        <v>268</v>
      </c>
      <c r="C40" s="205" t="s">
        <v>125</v>
      </c>
      <c r="D40" s="205" t="s">
        <v>131</v>
      </c>
      <c r="E40" s="205" t="s">
        <v>269</v>
      </c>
      <c r="F40" s="205" t="s">
        <v>188</v>
      </c>
      <c r="G40" s="206">
        <v>7.5</v>
      </c>
      <c r="H40" s="206">
        <v>8.5</v>
      </c>
      <c r="I40" s="206">
        <v>7.25</v>
      </c>
      <c r="J40" s="205">
        <v>39.25</v>
      </c>
      <c r="K40" s="196" t="s">
        <v>56</v>
      </c>
      <c r="L40" s="196">
        <v>39</v>
      </c>
    </row>
    <row r="41" spans="1:12" ht="15">
      <c r="A41" s="204">
        <v>40</v>
      </c>
      <c r="B41" s="205" t="s">
        <v>270</v>
      </c>
      <c r="C41" s="205" t="s">
        <v>11</v>
      </c>
      <c r="D41" s="205" t="s">
        <v>131</v>
      </c>
      <c r="E41" s="205" t="s">
        <v>210</v>
      </c>
      <c r="F41" s="205" t="s">
        <v>188</v>
      </c>
      <c r="G41" s="206">
        <v>6</v>
      </c>
      <c r="H41" s="206">
        <v>7.25</v>
      </c>
      <c r="I41" s="206">
        <v>7.5</v>
      </c>
      <c r="J41" s="205">
        <v>34</v>
      </c>
      <c r="K41" s="196" t="s">
        <v>56</v>
      </c>
      <c r="L41" s="196">
        <v>40</v>
      </c>
    </row>
    <row r="42" spans="1:12" ht="15">
      <c r="A42" s="204">
        <v>41</v>
      </c>
      <c r="B42" s="205" t="s">
        <v>271</v>
      </c>
      <c r="C42" s="205" t="s">
        <v>11</v>
      </c>
      <c r="D42" s="205" t="s">
        <v>131</v>
      </c>
      <c r="E42" s="205" t="s">
        <v>272</v>
      </c>
      <c r="F42" s="205" t="s">
        <v>188</v>
      </c>
      <c r="G42" s="206">
        <v>6.5</v>
      </c>
      <c r="H42" s="206">
        <v>8.25</v>
      </c>
      <c r="I42" s="206">
        <v>6.5</v>
      </c>
      <c r="J42" s="205">
        <v>36</v>
      </c>
      <c r="K42" s="196" t="s">
        <v>56</v>
      </c>
      <c r="L42" s="196">
        <v>41</v>
      </c>
    </row>
    <row r="43" spans="1:12" ht="15">
      <c r="A43" s="204">
        <v>42</v>
      </c>
      <c r="B43" s="205" t="s">
        <v>273</v>
      </c>
      <c r="C43" s="205" t="s">
        <v>55</v>
      </c>
      <c r="D43" s="205" t="s">
        <v>131</v>
      </c>
      <c r="E43" s="205" t="s">
        <v>274</v>
      </c>
      <c r="F43" s="205" t="s">
        <v>188</v>
      </c>
      <c r="G43" s="206">
        <v>5</v>
      </c>
      <c r="H43" s="206">
        <v>7.75</v>
      </c>
      <c r="I43" s="206">
        <v>6.75</v>
      </c>
      <c r="J43" s="205">
        <v>32.25</v>
      </c>
      <c r="K43" s="196" t="s">
        <v>56</v>
      </c>
      <c r="L43" s="196">
        <v>42</v>
      </c>
    </row>
    <row r="44" spans="1:12" ht="15">
      <c r="A44" s="204">
        <v>43</v>
      </c>
      <c r="B44" s="205" t="s">
        <v>275</v>
      </c>
      <c r="C44" s="205" t="s">
        <v>55</v>
      </c>
      <c r="D44" s="205" t="s">
        <v>131</v>
      </c>
      <c r="E44" s="205" t="s">
        <v>276</v>
      </c>
      <c r="F44" s="205" t="s">
        <v>188</v>
      </c>
      <c r="G44" s="206">
        <v>6.5</v>
      </c>
      <c r="H44" s="206">
        <v>8</v>
      </c>
      <c r="I44" s="206">
        <v>7</v>
      </c>
      <c r="J44" s="205">
        <v>36</v>
      </c>
      <c r="K44" s="196" t="s">
        <v>56</v>
      </c>
      <c r="L44" s="196">
        <v>43</v>
      </c>
    </row>
    <row r="45" spans="1:12" ht="15">
      <c r="A45" s="204">
        <v>44</v>
      </c>
      <c r="B45" s="205" t="s">
        <v>236</v>
      </c>
      <c r="C45" s="205" t="s">
        <v>277</v>
      </c>
      <c r="D45" s="205" t="s">
        <v>131</v>
      </c>
      <c r="E45" s="205" t="s">
        <v>278</v>
      </c>
      <c r="F45" s="205" t="s">
        <v>188</v>
      </c>
      <c r="G45" s="206">
        <v>7.75</v>
      </c>
      <c r="H45" s="206">
        <v>8</v>
      </c>
      <c r="I45" s="206">
        <v>8.25</v>
      </c>
      <c r="J45" s="205">
        <v>39.75</v>
      </c>
      <c r="K45" s="196" t="s">
        <v>56</v>
      </c>
      <c r="L45" s="196">
        <v>44</v>
      </c>
    </row>
    <row r="46" spans="1:12" ht="15">
      <c r="A46" s="204">
        <v>45</v>
      </c>
      <c r="B46" s="205" t="s">
        <v>279</v>
      </c>
      <c r="C46" s="205" t="s">
        <v>277</v>
      </c>
      <c r="D46" s="205" t="s">
        <v>131</v>
      </c>
      <c r="E46" s="205" t="s">
        <v>280</v>
      </c>
      <c r="F46" s="205" t="s">
        <v>188</v>
      </c>
      <c r="G46" s="206">
        <v>7.5</v>
      </c>
      <c r="H46" s="206">
        <v>7.5</v>
      </c>
      <c r="I46" s="206">
        <v>6.5</v>
      </c>
      <c r="J46" s="205">
        <v>36.5</v>
      </c>
      <c r="K46" s="196" t="s">
        <v>56</v>
      </c>
      <c r="L46" s="196">
        <v>45</v>
      </c>
    </row>
    <row r="47" spans="1:13" ht="15">
      <c r="A47" s="204">
        <v>46</v>
      </c>
      <c r="B47" s="205" t="s">
        <v>262</v>
      </c>
      <c r="C47" s="205" t="s">
        <v>78</v>
      </c>
      <c r="D47" s="205" t="s">
        <v>136</v>
      </c>
      <c r="E47" s="205" t="s">
        <v>281</v>
      </c>
      <c r="F47" s="205" t="s">
        <v>188</v>
      </c>
      <c r="G47" s="206">
        <v>6.25</v>
      </c>
      <c r="H47" s="206">
        <v>6.5</v>
      </c>
      <c r="I47" s="206">
        <v>5</v>
      </c>
      <c r="J47" s="205">
        <v>30.5</v>
      </c>
      <c r="K47" s="196" t="s">
        <v>56</v>
      </c>
      <c r="M47" s="196">
        <v>1</v>
      </c>
    </row>
    <row r="48" spans="1:13" ht="15">
      <c r="A48" s="204">
        <v>47</v>
      </c>
      <c r="B48" s="205" t="s">
        <v>282</v>
      </c>
      <c r="C48" s="205" t="s">
        <v>130</v>
      </c>
      <c r="D48" s="205" t="s">
        <v>136</v>
      </c>
      <c r="E48" s="205" t="s">
        <v>283</v>
      </c>
      <c r="F48" s="205" t="s">
        <v>188</v>
      </c>
      <c r="G48" s="206">
        <v>6.5</v>
      </c>
      <c r="H48" s="206">
        <v>8</v>
      </c>
      <c r="I48" s="206">
        <v>5.25</v>
      </c>
      <c r="J48" s="205">
        <v>34.25</v>
      </c>
      <c r="K48" s="196" t="s">
        <v>56</v>
      </c>
      <c r="M48" s="196">
        <v>2</v>
      </c>
    </row>
    <row r="49" spans="1:13" ht="15">
      <c r="A49" s="204">
        <v>48</v>
      </c>
      <c r="B49" s="205" t="s">
        <v>284</v>
      </c>
      <c r="C49" s="205" t="s">
        <v>123</v>
      </c>
      <c r="D49" s="205" t="s">
        <v>136</v>
      </c>
      <c r="E49" s="205" t="s">
        <v>285</v>
      </c>
      <c r="F49" s="205" t="s">
        <v>188</v>
      </c>
      <c r="G49" s="206">
        <v>5.25</v>
      </c>
      <c r="H49" s="206">
        <v>7.25</v>
      </c>
      <c r="I49" s="206">
        <v>3.75</v>
      </c>
      <c r="J49" s="205">
        <v>28.75</v>
      </c>
      <c r="K49" s="196" t="s">
        <v>56</v>
      </c>
      <c r="M49" s="196">
        <v>3</v>
      </c>
    </row>
    <row r="50" spans="1:13" ht="15">
      <c r="A50" s="204">
        <v>49</v>
      </c>
      <c r="B50" s="205" t="s">
        <v>425</v>
      </c>
      <c r="C50" s="205" t="s">
        <v>117</v>
      </c>
      <c r="D50" s="208" t="s">
        <v>136</v>
      </c>
      <c r="E50" s="205" t="s">
        <v>426</v>
      </c>
      <c r="F50" s="205" t="s">
        <v>188</v>
      </c>
      <c r="G50" s="206">
        <v>8.25</v>
      </c>
      <c r="H50" s="206">
        <v>7.5</v>
      </c>
      <c r="I50" s="206">
        <v>7.25</v>
      </c>
      <c r="J50" s="205">
        <v>38.75</v>
      </c>
      <c r="K50" s="196" t="s">
        <v>56</v>
      </c>
      <c r="M50" s="196">
        <v>4</v>
      </c>
    </row>
    <row r="51" spans="1:13" ht="15">
      <c r="A51" s="204">
        <v>50</v>
      </c>
      <c r="B51" s="205" t="s">
        <v>290</v>
      </c>
      <c r="C51" s="205" t="s">
        <v>99</v>
      </c>
      <c r="D51" s="205" t="s">
        <v>136</v>
      </c>
      <c r="E51" s="205" t="s">
        <v>291</v>
      </c>
      <c r="F51" s="205" t="s">
        <v>188</v>
      </c>
      <c r="G51" s="206">
        <v>6.75</v>
      </c>
      <c r="H51" s="206">
        <v>6</v>
      </c>
      <c r="I51" s="206">
        <v>6.75</v>
      </c>
      <c r="J51" s="205">
        <v>32.25</v>
      </c>
      <c r="K51" s="196" t="s">
        <v>56</v>
      </c>
      <c r="M51" s="196">
        <v>5</v>
      </c>
    </row>
    <row r="52" spans="1:13" ht="15">
      <c r="A52" s="204">
        <v>51</v>
      </c>
      <c r="B52" s="205" t="s">
        <v>223</v>
      </c>
      <c r="C52" s="205" t="s">
        <v>112</v>
      </c>
      <c r="D52" s="205" t="s">
        <v>136</v>
      </c>
      <c r="E52" s="205" t="s">
        <v>220</v>
      </c>
      <c r="F52" s="205" t="s">
        <v>188</v>
      </c>
      <c r="G52" s="206">
        <v>6.5</v>
      </c>
      <c r="H52" s="206">
        <v>7.75</v>
      </c>
      <c r="I52" s="206">
        <v>7</v>
      </c>
      <c r="J52" s="205">
        <v>35.5</v>
      </c>
      <c r="K52" s="196" t="s">
        <v>56</v>
      </c>
      <c r="M52" s="196">
        <v>6</v>
      </c>
    </row>
    <row r="53" spans="1:13" ht="15">
      <c r="A53" s="204">
        <v>52</v>
      </c>
      <c r="B53" s="205" t="s">
        <v>229</v>
      </c>
      <c r="C53" s="205" t="s">
        <v>31</v>
      </c>
      <c r="D53" s="205" t="s">
        <v>136</v>
      </c>
      <c r="E53" s="205" t="s">
        <v>296</v>
      </c>
      <c r="F53" s="205" t="s">
        <v>188</v>
      </c>
      <c r="G53" s="206">
        <v>7.75</v>
      </c>
      <c r="H53" s="206">
        <v>7.75</v>
      </c>
      <c r="I53" s="206">
        <v>9</v>
      </c>
      <c r="J53" s="205">
        <v>40</v>
      </c>
      <c r="M53" s="196">
        <v>7</v>
      </c>
    </row>
    <row r="54" spans="1:13" ht="15">
      <c r="A54" s="204">
        <v>53</v>
      </c>
      <c r="B54" s="205" t="s">
        <v>297</v>
      </c>
      <c r="C54" s="205" t="s">
        <v>83</v>
      </c>
      <c r="D54" s="205" t="s">
        <v>136</v>
      </c>
      <c r="E54" s="205" t="s">
        <v>298</v>
      </c>
      <c r="F54" s="205" t="s">
        <v>188</v>
      </c>
      <c r="G54" s="206">
        <v>5.75</v>
      </c>
      <c r="H54" s="206">
        <v>7.5</v>
      </c>
      <c r="I54" s="206">
        <v>6.5</v>
      </c>
      <c r="J54" s="205">
        <v>33</v>
      </c>
      <c r="K54" s="196" t="s">
        <v>56</v>
      </c>
      <c r="M54" s="196">
        <v>8</v>
      </c>
    </row>
    <row r="55" spans="1:13" ht="15">
      <c r="A55" s="204">
        <v>54</v>
      </c>
      <c r="B55" s="205" t="s">
        <v>299</v>
      </c>
      <c r="C55" s="205" t="s">
        <v>83</v>
      </c>
      <c r="D55" s="205" t="s">
        <v>136</v>
      </c>
      <c r="E55" s="205" t="s">
        <v>300</v>
      </c>
      <c r="F55" s="205" t="s">
        <v>188</v>
      </c>
      <c r="G55" s="206">
        <v>7.5</v>
      </c>
      <c r="H55" s="206">
        <v>7.75</v>
      </c>
      <c r="I55" s="206">
        <v>7.25</v>
      </c>
      <c r="J55" s="205">
        <v>37.75</v>
      </c>
      <c r="K55" s="196" t="s">
        <v>56</v>
      </c>
      <c r="M55" s="196">
        <v>9</v>
      </c>
    </row>
    <row r="56" spans="1:13" ht="15">
      <c r="A56" s="204">
        <v>55</v>
      </c>
      <c r="B56" s="205" t="s">
        <v>303</v>
      </c>
      <c r="C56" s="205" t="s">
        <v>108</v>
      </c>
      <c r="D56" s="205" t="s">
        <v>136</v>
      </c>
      <c r="E56" s="205" t="s">
        <v>304</v>
      </c>
      <c r="F56" s="205" t="s">
        <v>188</v>
      </c>
      <c r="G56" s="206">
        <v>6.5</v>
      </c>
      <c r="H56" s="206">
        <v>8.25</v>
      </c>
      <c r="I56" s="206">
        <v>7.5</v>
      </c>
      <c r="J56" s="205">
        <v>37</v>
      </c>
      <c r="K56" s="196" t="s">
        <v>56</v>
      </c>
      <c r="M56" s="196">
        <v>10</v>
      </c>
    </row>
    <row r="57" spans="1:13" ht="15">
      <c r="A57" s="204">
        <v>56</v>
      </c>
      <c r="B57" s="205" t="s">
        <v>308</v>
      </c>
      <c r="C57" s="205" t="s">
        <v>27</v>
      </c>
      <c r="D57" s="205" t="s">
        <v>136</v>
      </c>
      <c r="E57" s="205" t="s">
        <v>309</v>
      </c>
      <c r="F57" s="205" t="s">
        <v>188</v>
      </c>
      <c r="G57" s="206">
        <v>5.5</v>
      </c>
      <c r="H57" s="206">
        <v>7.75</v>
      </c>
      <c r="I57" s="206">
        <v>3.75</v>
      </c>
      <c r="J57" s="205">
        <v>30.25</v>
      </c>
      <c r="K57" s="196" t="s">
        <v>56</v>
      </c>
      <c r="M57" s="196">
        <v>11</v>
      </c>
    </row>
    <row r="58" spans="1:24" ht="15">
      <c r="A58" s="204">
        <v>57</v>
      </c>
      <c r="B58" s="205" t="s">
        <v>310</v>
      </c>
      <c r="C58" s="205" t="s">
        <v>90</v>
      </c>
      <c r="D58" s="205" t="s">
        <v>136</v>
      </c>
      <c r="E58" s="205" t="s">
        <v>311</v>
      </c>
      <c r="F58" s="205" t="s">
        <v>188</v>
      </c>
      <c r="G58" s="206">
        <v>7</v>
      </c>
      <c r="H58" s="206">
        <v>8</v>
      </c>
      <c r="I58" s="206">
        <v>7.75</v>
      </c>
      <c r="J58" s="205">
        <v>37.75</v>
      </c>
      <c r="K58" s="196" t="s">
        <v>56</v>
      </c>
      <c r="M58" s="196">
        <v>12</v>
      </c>
      <c r="O58" s="204">
        <v>62</v>
      </c>
      <c r="P58" s="205" t="s">
        <v>305</v>
      </c>
      <c r="Q58" s="205" t="s">
        <v>108</v>
      </c>
      <c r="R58" s="205" t="s">
        <v>136</v>
      </c>
      <c r="S58" s="205" t="s">
        <v>276</v>
      </c>
      <c r="T58" s="205" t="s">
        <v>188</v>
      </c>
      <c r="U58" s="206">
        <v>5.75</v>
      </c>
      <c r="V58" s="206">
        <v>7.5</v>
      </c>
      <c r="W58" s="206">
        <v>5.5</v>
      </c>
      <c r="X58" s="205">
        <v>32</v>
      </c>
    </row>
    <row r="59" spans="1:24" ht="15">
      <c r="A59" s="204">
        <v>58</v>
      </c>
      <c r="B59" s="205" t="s">
        <v>312</v>
      </c>
      <c r="C59" s="205" t="s">
        <v>66</v>
      </c>
      <c r="D59" s="205" t="s">
        <v>136</v>
      </c>
      <c r="E59" s="205" t="s">
        <v>313</v>
      </c>
      <c r="F59" s="205" t="s">
        <v>188</v>
      </c>
      <c r="G59" s="206">
        <v>6</v>
      </c>
      <c r="H59" s="206">
        <v>7.75</v>
      </c>
      <c r="I59" s="206">
        <v>6</v>
      </c>
      <c r="J59" s="205">
        <v>33.5</v>
      </c>
      <c r="K59" s="196" t="s">
        <v>56</v>
      </c>
      <c r="M59" s="196">
        <v>13</v>
      </c>
      <c r="O59" s="204">
        <v>70</v>
      </c>
      <c r="P59" s="205" t="s">
        <v>317</v>
      </c>
      <c r="Q59" s="205" t="s">
        <v>318</v>
      </c>
      <c r="R59" s="205" t="s">
        <v>136</v>
      </c>
      <c r="S59" s="205" t="s">
        <v>319</v>
      </c>
      <c r="T59" s="205" t="s">
        <v>188</v>
      </c>
      <c r="U59" s="206">
        <v>5.75</v>
      </c>
      <c r="V59" s="206">
        <v>6.75</v>
      </c>
      <c r="W59" s="206">
        <v>5.25</v>
      </c>
      <c r="X59" s="205">
        <v>30.25</v>
      </c>
    </row>
    <row r="60" spans="1:24" ht="15">
      <c r="A60" s="204">
        <v>59</v>
      </c>
      <c r="B60" s="205" t="s">
        <v>314</v>
      </c>
      <c r="C60" s="205" t="s">
        <v>10</v>
      </c>
      <c r="D60" s="205" t="s">
        <v>136</v>
      </c>
      <c r="E60" s="205" t="s">
        <v>298</v>
      </c>
      <c r="F60" s="205" t="s">
        <v>188</v>
      </c>
      <c r="G60" s="206">
        <v>5.5</v>
      </c>
      <c r="H60" s="206">
        <v>7.5</v>
      </c>
      <c r="I60" s="206">
        <v>3.75</v>
      </c>
      <c r="J60" s="205">
        <v>29.75</v>
      </c>
      <c r="K60" s="196" t="s">
        <v>56</v>
      </c>
      <c r="M60" s="196">
        <v>14</v>
      </c>
      <c r="O60" s="204">
        <v>55</v>
      </c>
      <c r="P60" s="205" t="s">
        <v>306</v>
      </c>
      <c r="Q60" s="205" t="s">
        <v>63</v>
      </c>
      <c r="R60" s="205" t="s">
        <v>136</v>
      </c>
      <c r="S60" s="205" t="s">
        <v>307</v>
      </c>
      <c r="T60" s="205" t="s">
        <v>188</v>
      </c>
      <c r="U60" s="206">
        <v>6.5</v>
      </c>
      <c r="V60" s="206">
        <v>8</v>
      </c>
      <c r="W60" s="206">
        <v>6.5</v>
      </c>
      <c r="X60" s="205">
        <v>35.5</v>
      </c>
    </row>
    <row r="61" spans="1:13" ht="15">
      <c r="A61" s="204">
        <v>60</v>
      </c>
      <c r="B61" s="205" t="s">
        <v>315</v>
      </c>
      <c r="C61" s="205" t="s">
        <v>84</v>
      </c>
      <c r="D61" s="205" t="s">
        <v>136</v>
      </c>
      <c r="E61" s="205" t="s">
        <v>222</v>
      </c>
      <c r="F61" s="205" t="s">
        <v>188</v>
      </c>
      <c r="G61" s="206">
        <v>7.25</v>
      </c>
      <c r="H61" s="206">
        <v>8.25</v>
      </c>
      <c r="I61" s="206">
        <v>7</v>
      </c>
      <c r="J61" s="205">
        <v>38</v>
      </c>
      <c r="K61" s="196" t="s">
        <v>56</v>
      </c>
      <c r="M61" s="196">
        <v>15</v>
      </c>
    </row>
    <row r="62" spans="1:13" ht="15">
      <c r="A62" s="204">
        <v>61</v>
      </c>
      <c r="B62" s="205" t="s">
        <v>314</v>
      </c>
      <c r="C62" s="205" t="s">
        <v>116</v>
      </c>
      <c r="D62" s="205" t="s">
        <v>136</v>
      </c>
      <c r="E62" s="205" t="s">
        <v>316</v>
      </c>
      <c r="F62" s="205" t="s">
        <v>188</v>
      </c>
      <c r="G62" s="206">
        <v>6.25</v>
      </c>
      <c r="H62" s="206">
        <v>8</v>
      </c>
      <c r="I62" s="206">
        <v>6</v>
      </c>
      <c r="J62" s="205">
        <v>34.5</v>
      </c>
      <c r="K62" s="196" t="s">
        <v>56</v>
      </c>
      <c r="M62" s="196">
        <v>16</v>
      </c>
    </row>
    <row r="63" spans="1:13" ht="15">
      <c r="A63" s="204">
        <v>62</v>
      </c>
      <c r="B63" s="205" t="s">
        <v>320</v>
      </c>
      <c r="C63" s="205" t="s">
        <v>104</v>
      </c>
      <c r="D63" s="205" t="s">
        <v>136</v>
      </c>
      <c r="E63" s="205" t="s">
        <v>321</v>
      </c>
      <c r="F63" s="205" t="s">
        <v>188</v>
      </c>
      <c r="G63" s="206">
        <v>5.25</v>
      </c>
      <c r="H63" s="206">
        <v>8</v>
      </c>
      <c r="I63" s="206">
        <v>3.25</v>
      </c>
      <c r="J63" s="205">
        <v>29.75</v>
      </c>
      <c r="K63" s="196" t="s">
        <v>56</v>
      </c>
      <c r="M63" s="196">
        <v>17</v>
      </c>
    </row>
    <row r="64" spans="1:24" ht="15">
      <c r="A64" s="204">
        <v>63</v>
      </c>
      <c r="B64" s="205" t="s">
        <v>325</v>
      </c>
      <c r="C64" s="205" t="s">
        <v>48</v>
      </c>
      <c r="D64" s="205" t="s">
        <v>136</v>
      </c>
      <c r="E64" s="205" t="s">
        <v>291</v>
      </c>
      <c r="F64" s="205" t="s">
        <v>188</v>
      </c>
      <c r="G64" s="206">
        <v>6.25</v>
      </c>
      <c r="H64" s="206">
        <v>7.75</v>
      </c>
      <c r="I64" s="206">
        <v>3.75</v>
      </c>
      <c r="J64" s="205">
        <v>31.75</v>
      </c>
      <c r="K64" s="196" t="s">
        <v>56</v>
      </c>
      <c r="M64" s="196">
        <v>18</v>
      </c>
      <c r="O64" s="204">
        <v>87</v>
      </c>
      <c r="P64" s="205" t="s">
        <v>346</v>
      </c>
      <c r="Q64" s="205" t="s">
        <v>11</v>
      </c>
      <c r="R64" s="205" t="s">
        <v>136</v>
      </c>
      <c r="S64" s="205" t="s">
        <v>347</v>
      </c>
      <c r="T64" s="205" t="s">
        <v>188</v>
      </c>
      <c r="U64" s="206">
        <v>8.5</v>
      </c>
      <c r="V64" s="206">
        <v>8.25</v>
      </c>
      <c r="W64" s="206">
        <v>6.75</v>
      </c>
      <c r="X64" s="205">
        <v>40.25</v>
      </c>
    </row>
    <row r="65" spans="1:24" ht="15">
      <c r="A65" s="204">
        <v>64</v>
      </c>
      <c r="B65" s="205" t="s">
        <v>326</v>
      </c>
      <c r="C65" s="205" t="s">
        <v>48</v>
      </c>
      <c r="D65" s="205" t="s">
        <v>136</v>
      </c>
      <c r="E65" s="205" t="s">
        <v>276</v>
      </c>
      <c r="F65" s="205" t="s">
        <v>188</v>
      </c>
      <c r="G65" s="206">
        <v>7</v>
      </c>
      <c r="H65" s="206">
        <v>7.75</v>
      </c>
      <c r="I65" s="206">
        <v>7</v>
      </c>
      <c r="J65" s="205">
        <v>36.5</v>
      </c>
      <c r="K65" s="196" t="s">
        <v>56</v>
      </c>
      <c r="M65" s="196">
        <v>19</v>
      </c>
      <c r="O65" s="204">
        <v>77</v>
      </c>
      <c r="P65" s="205" t="s">
        <v>330</v>
      </c>
      <c r="Q65" s="205" t="s">
        <v>72</v>
      </c>
      <c r="R65" s="205" t="s">
        <v>136</v>
      </c>
      <c r="S65" s="205" t="s">
        <v>331</v>
      </c>
      <c r="T65" s="205" t="s">
        <v>188</v>
      </c>
      <c r="U65" s="206">
        <v>8.5</v>
      </c>
      <c r="V65" s="206">
        <v>7.75</v>
      </c>
      <c r="W65" s="206">
        <v>9.25</v>
      </c>
      <c r="X65" s="205">
        <v>41.75</v>
      </c>
    </row>
    <row r="66" spans="1:24" ht="15">
      <c r="A66" s="204">
        <v>65</v>
      </c>
      <c r="B66" s="205" t="s">
        <v>327</v>
      </c>
      <c r="C66" s="205" t="s">
        <v>328</v>
      </c>
      <c r="D66" s="205" t="s">
        <v>136</v>
      </c>
      <c r="E66" s="205" t="s">
        <v>329</v>
      </c>
      <c r="F66" s="205" t="s">
        <v>188</v>
      </c>
      <c r="G66" s="206">
        <v>5.25</v>
      </c>
      <c r="H66" s="206">
        <v>7.25</v>
      </c>
      <c r="I66" s="206">
        <v>8.25</v>
      </c>
      <c r="J66" s="205">
        <v>33.25</v>
      </c>
      <c r="K66" s="196" t="s">
        <v>56</v>
      </c>
      <c r="M66" s="196">
        <v>20</v>
      </c>
      <c r="O66" s="204">
        <v>85</v>
      </c>
      <c r="P66" s="205" t="s">
        <v>342</v>
      </c>
      <c r="Q66" s="205" t="s">
        <v>110</v>
      </c>
      <c r="R66" s="205" t="s">
        <v>136</v>
      </c>
      <c r="S66" s="205" t="s">
        <v>343</v>
      </c>
      <c r="T66" s="205" t="s">
        <v>188</v>
      </c>
      <c r="U66" s="206">
        <v>7</v>
      </c>
      <c r="V66" s="206">
        <v>7</v>
      </c>
      <c r="W66" s="206">
        <v>7.25</v>
      </c>
      <c r="X66" s="205">
        <v>35.25</v>
      </c>
    </row>
    <row r="67" spans="1:13" ht="15">
      <c r="A67" s="204">
        <v>66</v>
      </c>
      <c r="B67" s="205" t="s">
        <v>219</v>
      </c>
      <c r="C67" s="205" t="s">
        <v>107</v>
      </c>
      <c r="D67" s="205" t="s">
        <v>136</v>
      </c>
      <c r="E67" s="205" t="s">
        <v>289</v>
      </c>
      <c r="F67" s="205" t="s">
        <v>188</v>
      </c>
      <c r="G67" s="206">
        <v>6.5</v>
      </c>
      <c r="H67" s="206">
        <v>8</v>
      </c>
      <c r="I67" s="206">
        <v>7.25</v>
      </c>
      <c r="J67" s="205">
        <v>36.25</v>
      </c>
      <c r="K67" s="196" t="s">
        <v>56</v>
      </c>
      <c r="M67" s="196">
        <v>21</v>
      </c>
    </row>
    <row r="68" spans="1:13" ht="15">
      <c r="A68" s="204">
        <v>67</v>
      </c>
      <c r="B68" s="205" t="s">
        <v>332</v>
      </c>
      <c r="C68" s="205" t="s">
        <v>86</v>
      </c>
      <c r="D68" s="205" t="s">
        <v>136</v>
      </c>
      <c r="E68" s="205" t="s">
        <v>333</v>
      </c>
      <c r="F68" s="205" t="s">
        <v>188</v>
      </c>
      <c r="G68" s="206">
        <v>6.75</v>
      </c>
      <c r="H68" s="206">
        <v>8.25</v>
      </c>
      <c r="I68" s="206">
        <v>9</v>
      </c>
      <c r="J68" s="205">
        <v>39</v>
      </c>
      <c r="K68" s="196" t="s">
        <v>56</v>
      </c>
      <c r="M68" s="196">
        <v>22</v>
      </c>
    </row>
    <row r="69" spans="1:13" ht="15">
      <c r="A69" s="204">
        <v>68</v>
      </c>
      <c r="B69" s="205" t="s">
        <v>284</v>
      </c>
      <c r="C69" s="205" t="s">
        <v>73</v>
      </c>
      <c r="D69" s="205" t="s">
        <v>136</v>
      </c>
      <c r="E69" s="205" t="s">
        <v>285</v>
      </c>
      <c r="F69" s="205" t="s">
        <v>188</v>
      </c>
      <c r="G69" s="206">
        <v>5.5</v>
      </c>
      <c r="H69" s="206">
        <v>7.75</v>
      </c>
      <c r="I69" s="206">
        <v>4.25</v>
      </c>
      <c r="J69" s="205">
        <v>30.75</v>
      </c>
      <c r="K69" s="196" t="s">
        <v>56</v>
      </c>
      <c r="M69" s="196">
        <v>23</v>
      </c>
    </row>
    <row r="70" spans="1:13" ht="15">
      <c r="A70" s="204">
        <v>69</v>
      </c>
      <c r="B70" s="205" t="s">
        <v>334</v>
      </c>
      <c r="C70" s="205" t="s">
        <v>73</v>
      </c>
      <c r="D70" s="205" t="s">
        <v>136</v>
      </c>
      <c r="E70" s="205" t="s">
        <v>335</v>
      </c>
      <c r="F70" s="205" t="s">
        <v>188</v>
      </c>
      <c r="G70" s="206">
        <v>6.75</v>
      </c>
      <c r="H70" s="206">
        <v>7.25</v>
      </c>
      <c r="I70" s="206">
        <v>5.5</v>
      </c>
      <c r="J70" s="205">
        <v>33.5</v>
      </c>
      <c r="K70" s="196" t="s">
        <v>56</v>
      </c>
      <c r="M70" s="196">
        <v>24</v>
      </c>
    </row>
    <row r="71" spans="1:13" ht="15">
      <c r="A71" s="204">
        <v>70</v>
      </c>
      <c r="B71" s="205" t="s">
        <v>336</v>
      </c>
      <c r="C71" s="205" t="s">
        <v>73</v>
      </c>
      <c r="D71" s="205" t="s">
        <v>136</v>
      </c>
      <c r="E71" s="207">
        <v>36815</v>
      </c>
      <c r="F71" s="205"/>
      <c r="G71" s="206">
        <v>5.5</v>
      </c>
      <c r="H71" s="206">
        <v>7.25</v>
      </c>
      <c r="I71" s="206">
        <v>5.5</v>
      </c>
      <c r="J71" s="205"/>
      <c r="K71" s="196" t="s">
        <v>56</v>
      </c>
      <c r="M71" s="196">
        <v>25</v>
      </c>
    </row>
    <row r="72" spans="1:13" ht="15">
      <c r="A72" s="204">
        <v>71</v>
      </c>
      <c r="B72" s="205" t="s">
        <v>340</v>
      </c>
      <c r="C72" s="205" t="s">
        <v>120</v>
      </c>
      <c r="D72" s="205" t="s">
        <v>136</v>
      </c>
      <c r="E72" s="205" t="s">
        <v>341</v>
      </c>
      <c r="F72" s="205" t="s">
        <v>188</v>
      </c>
      <c r="G72" s="206">
        <v>6.75</v>
      </c>
      <c r="H72" s="206">
        <v>7.5</v>
      </c>
      <c r="I72" s="206">
        <v>7.5</v>
      </c>
      <c r="J72" s="205">
        <v>36</v>
      </c>
      <c r="K72" s="196" t="s">
        <v>56</v>
      </c>
      <c r="M72" s="196">
        <v>26</v>
      </c>
    </row>
    <row r="73" spans="1:13" ht="15">
      <c r="A73" s="204">
        <v>72</v>
      </c>
      <c r="B73" s="205" t="s">
        <v>344</v>
      </c>
      <c r="C73" s="205" t="s">
        <v>11</v>
      </c>
      <c r="D73" s="205" t="s">
        <v>136</v>
      </c>
      <c r="E73" s="205" t="s">
        <v>345</v>
      </c>
      <c r="F73" s="205" t="s">
        <v>188</v>
      </c>
      <c r="G73" s="206">
        <v>7.5</v>
      </c>
      <c r="H73" s="206">
        <v>7.75</v>
      </c>
      <c r="I73" s="206">
        <v>5</v>
      </c>
      <c r="J73" s="205">
        <v>35.5</v>
      </c>
      <c r="K73" s="196" t="s">
        <v>56</v>
      </c>
      <c r="M73" s="196">
        <v>27</v>
      </c>
    </row>
    <row r="74" spans="1:13" ht="15">
      <c r="A74" s="204">
        <v>73</v>
      </c>
      <c r="B74" s="205" t="s">
        <v>348</v>
      </c>
      <c r="C74" s="205" t="s">
        <v>349</v>
      </c>
      <c r="D74" s="205" t="s">
        <v>136</v>
      </c>
      <c r="E74" s="205" t="s">
        <v>350</v>
      </c>
      <c r="F74" s="205" t="s">
        <v>188</v>
      </c>
      <c r="G74" s="206">
        <v>5.25</v>
      </c>
      <c r="H74" s="206">
        <v>7.5</v>
      </c>
      <c r="I74" s="206">
        <v>6.75</v>
      </c>
      <c r="J74" s="205">
        <v>32.25</v>
      </c>
      <c r="K74" s="196" t="s">
        <v>56</v>
      </c>
      <c r="M74" s="196">
        <v>28</v>
      </c>
    </row>
    <row r="75" spans="1:13" ht="15">
      <c r="A75" s="204">
        <v>74</v>
      </c>
      <c r="B75" s="205" t="s">
        <v>351</v>
      </c>
      <c r="C75" s="205" t="s">
        <v>352</v>
      </c>
      <c r="D75" s="205" t="s">
        <v>136</v>
      </c>
      <c r="E75" s="205" t="s">
        <v>353</v>
      </c>
      <c r="F75" s="205" t="s">
        <v>188</v>
      </c>
      <c r="G75" s="206">
        <v>7.5</v>
      </c>
      <c r="H75" s="206">
        <v>8.25</v>
      </c>
      <c r="I75" s="206">
        <v>9.5</v>
      </c>
      <c r="J75" s="205">
        <v>41</v>
      </c>
      <c r="K75" s="196" t="s">
        <v>56</v>
      </c>
      <c r="M75" s="196">
        <v>29</v>
      </c>
    </row>
    <row r="76" spans="1:13" ht="15">
      <c r="A76" s="204">
        <v>75</v>
      </c>
      <c r="B76" s="205" t="s">
        <v>354</v>
      </c>
      <c r="C76" s="205" t="s">
        <v>6</v>
      </c>
      <c r="D76" s="205" t="s">
        <v>137</v>
      </c>
      <c r="E76" s="205" t="s">
        <v>263</v>
      </c>
      <c r="F76" s="205" t="s">
        <v>188</v>
      </c>
      <c r="G76" s="206">
        <v>6.75</v>
      </c>
      <c r="H76" s="206">
        <v>7.25</v>
      </c>
      <c r="I76" s="206">
        <v>5.5</v>
      </c>
      <c r="J76" s="205">
        <v>33.5</v>
      </c>
      <c r="K76" s="196" t="s">
        <v>56</v>
      </c>
      <c r="M76" s="196">
        <v>30</v>
      </c>
    </row>
    <row r="77" spans="1:12" ht="15">
      <c r="A77" s="204">
        <v>76</v>
      </c>
      <c r="B77" s="205" t="s">
        <v>243</v>
      </c>
      <c r="C77" s="205" t="s">
        <v>122</v>
      </c>
      <c r="D77" s="205" t="s">
        <v>137</v>
      </c>
      <c r="E77" s="205" t="s">
        <v>210</v>
      </c>
      <c r="F77" s="205" t="s">
        <v>188</v>
      </c>
      <c r="G77" s="206">
        <v>5</v>
      </c>
      <c r="H77" s="206">
        <v>7.25</v>
      </c>
      <c r="I77" s="206">
        <v>3.25</v>
      </c>
      <c r="J77" s="205">
        <v>27.75</v>
      </c>
      <c r="K77" s="196" t="s">
        <v>56</v>
      </c>
      <c r="L77" s="209">
        <v>1</v>
      </c>
    </row>
    <row r="78" spans="1:12" ht="15">
      <c r="A78" s="204">
        <v>77</v>
      </c>
      <c r="B78" s="205" t="s">
        <v>355</v>
      </c>
      <c r="C78" s="205" t="s">
        <v>79</v>
      </c>
      <c r="D78" s="205" t="s">
        <v>137</v>
      </c>
      <c r="E78" s="205" t="s">
        <v>356</v>
      </c>
      <c r="F78" s="205" t="s">
        <v>188</v>
      </c>
      <c r="G78" s="206">
        <v>5.5</v>
      </c>
      <c r="H78" s="206">
        <v>7.25</v>
      </c>
      <c r="I78" s="206">
        <v>4.5</v>
      </c>
      <c r="J78" s="205">
        <v>30</v>
      </c>
      <c r="L78" s="209">
        <v>2</v>
      </c>
    </row>
    <row r="79" spans="1:12" ht="15">
      <c r="A79" s="204">
        <v>78</v>
      </c>
      <c r="B79" s="205" t="s">
        <v>248</v>
      </c>
      <c r="C79" s="205" t="s">
        <v>357</v>
      </c>
      <c r="D79" s="205" t="s">
        <v>137</v>
      </c>
      <c r="E79" s="205" t="s">
        <v>358</v>
      </c>
      <c r="F79" s="205" t="s">
        <v>188</v>
      </c>
      <c r="G79" s="206">
        <v>6.5</v>
      </c>
      <c r="H79" s="206">
        <v>6.75</v>
      </c>
      <c r="I79" s="206">
        <v>7</v>
      </c>
      <c r="J79" s="205">
        <v>33.5</v>
      </c>
      <c r="K79" s="196" t="s">
        <v>56</v>
      </c>
      <c r="L79" s="209">
        <v>3</v>
      </c>
    </row>
    <row r="80" spans="1:12" ht="15">
      <c r="A80" s="204">
        <v>79</v>
      </c>
      <c r="B80" s="205" t="s">
        <v>359</v>
      </c>
      <c r="C80" s="205" t="s">
        <v>99</v>
      </c>
      <c r="D80" s="205" t="s">
        <v>137</v>
      </c>
      <c r="E80" s="205" t="s">
        <v>360</v>
      </c>
      <c r="F80" s="205" t="s">
        <v>188</v>
      </c>
      <c r="G80" s="206">
        <v>7.5</v>
      </c>
      <c r="H80" s="206">
        <v>6.25</v>
      </c>
      <c r="I80" s="206">
        <v>7</v>
      </c>
      <c r="J80" s="205">
        <v>34.5</v>
      </c>
      <c r="K80" s="196" t="s">
        <v>56</v>
      </c>
      <c r="L80" s="209">
        <v>4</v>
      </c>
    </row>
    <row r="81" spans="1:12" ht="15">
      <c r="A81" s="204">
        <v>80</v>
      </c>
      <c r="B81" s="205" t="s">
        <v>361</v>
      </c>
      <c r="C81" s="205" t="s">
        <v>87</v>
      </c>
      <c r="D81" s="205" t="s">
        <v>137</v>
      </c>
      <c r="E81" s="205" t="s">
        <v>362</v>
      </c>
      <c r="F81" s="205" t="s">
        <v>188</v>
      </c>
      <c r="G81" s="206">
        <v>6</v>
      </c>
      <c r="H81" s="206">
        <v>7.25</v>
      </c>
      <c r="I81" s="206">
        <v>5.5</v>
      </c>
      <c r="J81" s="205">
        <v>32</v>
      </c>
      <c r="K81" s="196" t="s">
        <v>56</v>
      </c>
      <c r="L81" s="209">
        <v>5</v>
      </c>
    </row>
    <row r="82" spans="1:12" ht="15">
      <c r="A82" s="204">
        <v>81</v>
      </c>
      <c r="B82" s="205" t="s">
        <v>317</v>
      </c>
      <c r="C82" s="205" t="s">
        <v>363</v>
      </c>
      <c r="D82" s="205" t="s">
        <v>137</v>
      </c>
      <c r="E82" s="205" t="s">
        <v>364</v>
      </c>
      <c r="F82" s="205" t="s">
        <v>188</v>
      </c>
      <c r="G82" s="206">
        <v>6.75</v>
      </c>
      <c r="H82" s="206">
        <v>7.25</v>
      </c>
      <c r="I82" s="206">
        <v>6</v>
      </c>
      <c r="J82" s="205">
        <v>34</v>
      </c>
      <c r="K82" s="196" t="s">
        <v>56</v>
      </c>
      <c r="L82" s="209">
        <v>6</v>
      </c>
    </row>
    <row r="83" spans="1:12" ht="15">
      <c r="A83" s="204">
        <v>82</v>
      </c>
      <c r="B83" s="205" t="s">
        <v>603</v>
      </c>
      <c r="C83" s="205" t="s">
        <v>57</v>
      </c>
      <c r="D83" s="208" t="s">
        <v>137</v>
      </c>
      <c r="E83" s="207">
        <v>36578</v>
      </c>
      <c r="F83" s="205"/>
      <c r="G83" s="206">
        <v>4.25</v>
      </c>
      <c r="H83" s="206">
        <v>8</v>
      </c>
      <c r="I83" s="206">
        <v>6.25</v>
      </c>
      <c r="J83" s="205"/>
      <c r="K83" s="196" t="s">
        <v>56</v>
      </c>
      <c r="L83" s="209">
        <v>7</v>
      </c>
    </row>
    <row r="84" spans="1:24" ht="15">
      <c r="A84" s="204">
        <v>83</v>
      </c>
      <c r="B84" s="205" t="s">
        <v>366</v>
      </c>
      <c r="C84" s="205" t="s">
        <v>31</v>
      </c>
      <c r="D84" s="205" t="s">
        <v>137</v>
      </c>
      <c r="E84" s="205" t="s">
        <v>367</v>
      </c>
      <c r="F84" s="205" t="s">
        <v>188</v>
      </c>
      <c r="G84" s="206">
        <v>6.25</v>
      </c>
      <c r="H84" s="206">
        <v>7</v>
      </c>
      <c r="I84" s="206">
        <v>6</v>
      </c>
      <c r="J84" s="205">
        <v>32.5</v>
      </c>
      <c r="L84" s="209">
        <v>8</v>
      </c>
      <c r="O84" s="204">
        <v>97</v>
      </c>
      <c r="P84" s="205" t="s">
        <v>365</v>
      </c>
      <c r="Q84" s="205" t="s">
        <v>31</v>
      </c>
      <c r="R84" s="205" t="s">
        <v>137</v>
      </c>
      <c r="S84" s="205" t="s">
        <v>245</v>
      </c>
      <c r="T84" s="205" t="s">
        <v>188</v>
      </c>
      <c r="U84" s="206">
        <v>6.5</v>
      </c>
      <c r="V84" s="206">
        <v>7.75</v>
      </c>
      <c r="W84" s="206">
        <v>5.75</v>
      </c>
      <c r="X84" s="205">
        <v>34.25</v>
      </c>
    </row>
    <row r="85" spans="1:12" ht="15">
      <c r="A85" s="204">
        <v>84</v>
      </c>
      <c r="B85" s="205" t="s">
        <v>368</v>
      </c>
      <c r="C85" s="205" t="s">
        <v>62</v>
      </c>
      <c r="D85" s="205" t="s">
        <v>137</v>
      </c>
      <c r="E85" s="205" t="s">
        <v>369</v>
      </c>
      <c r="F85" s="205" t="s">
        <v>188</v>
      </c>
      <c r="G85" s="206">
        <v>6.5</v>
      </c>
      <c r="H85" s="206">
        <v>6.75</v>
      </c>
      <c r="I85" s="206">
        <v>4.5</v>
      </c>
      <c r="J85" s="205">
        <v>31</v>
      </c>
      <c r="K85" s="196" t="s">
        <v>56</v>
      </c>
      <c r="L85" s="209">
        <v>9</v>
      </c>
    </row>
    <row r="86" spans="1:24" ht="15">
      <c r="A86" s="204">
        <v>85</v>
      </c>
      <c r="B86" s="205" t="s">
        <v>370</v>
      </c>
      <c r="C86" s="205" t="s">
        <v>100</v>
      </c>
      <c r="D86" s="205" t="s">
        <v>137</v>
      </c>
      <c r="E86" s="205" t="s">
        <v>205</v>
      </c>
      <c r="F86" s="205" t="s">
        <v>188</v>
      </c>
      <c r="G86" s="206">
        <v>4.75</v>
      </c>
      <c r="H86" s="206">
        <v>8.25</v>
      </c>
      <c r="I86" s="206">
        <v>6</v>
      </c>
      <c r="J86" s="205">
        <v>32</v>
      </c>
      <c r="K86" s="196" t="s">
        <v>56</v>
      </c>
      <c r="L86" s="209">
        <v>10</v>
      </c>
      <c r="O86" s="204">
        <v>105</v>
      </c>
      <c r="P86" s="205" t="s">
        <v>379</v>
      </c>
      <c r="Q86" s="205" t="s">
        <v>66</v>
      </c>
      <c r="R86" s="205" t="s">
        <v>137</v>
      </c>
      <c r="S86" s="205" t="s">
        <v>218</v>
      </c>
      <c r="T86" s="205" t="s">
        <v>188</v>
      </c>
      <c r="U86" s="206">
        <v>5.25</v>
      </c>
      <c r="V86" s="206">
        <v>6.25</v>
      </c>
      <c r="W86" s="206">
        <v>5.75</v>
      </c>
      <c r="X86" s="205">
        <v>28.75</v>
      </c>
    </row>
    <row r="87" spans="1:24" ht="15">
      <c r="A87" s="204">
        <v>86</v>
      </c>
      <c r="B87" s="205" t="s">
        <v>604</v>
      </c>
      <c r="C87" s="205" t="s">
        <v>605</v>
      </c>
      <c r="D87" s="208" t="s">
        <v>137</v>
      </c>
      <c r="E87" s="205" t="s">
        <v>261</v>
      </c>
      <c r="F87" s="205" t="s">
        <v>188</v>
      </c>
      <c r="G87" s="206">
        <v>6.5</v>
      </c>
      <c r="H87" s="206">
        <v>6.25</v>
      </c>
      <c r="I87" s="206">
        <v>4.25</v>
      </c>
      <c r="J87" s="205">
        <v>29.75</v>
      </c>
      <c r="K87" s="196" t="s">
        <v>56</v>
      </c>
      <c r="L87" s="209">
        <v>11</v>
      </c>
      <c r="O87" s="204">
        <v>107</v>
      </c>
      <c r="P87" s="205" t="s">
        <v>342</v>
      </c>
      <c r="Q87" s="205" t="s">
        <v>67</v>
      </c>
      <c r="R87" s="205" t="s">
        <v>137</v>
      </c>
      <c r="S87" s="205" t="s">
        <v>382</v>
      </c>
      <c r="T87" s="205" t="s">
        <v>188</v>
      </c>
      <c r="U87" s="206">
        <v>5.5</v>
      </c>
      <c r="V87" s="206">
        <v>7.75</v>
      </c>
      <c r="W87" s="206">
        <v>3.5</v>
      </c>
      <c r="X87" s="205">
        <v>30</v>
      </c>
    </row>
    <row r="88" spans="1:12" ht="15">
      <c r="A88" s="204">
        <v>87</v>
      </c>
      <c r="B88" s="205" t="s">
        <v>374</v>
      </c>
      <c r="C88" s="205" t="s">
        <v>113</v>
      </c>
      <c r="D88" s="205" t="s">
        <v>137</v>
      </c>
      <c r="E88" s="207">
        <v>36749</v>
      </c>
      <c r="F88" s="205"/>
      <c r="G88" s="206">
        <v>5.5</v>
      </c>
      <c r="H88" s="206">
        <v>7.25</v>
      </c>
      <c r="I88" s="206">
        <v>4.5</v>
      </c>
      <c r="J88" s="205"/>
      <c r="L88" s="209">
        <v>12</v>
      </c>
    </row>
    <row r="89" spans="1:12" ht="15">
      <c r="A89" s="204">
        <v>88</v>
      </c>
      <c r="B89" s="205" t="s">
        <v>133</v>
      </c>
      <c r="C89" s="205" t="s">
        <v>375</v>
      </c>
      <c r="D89" s="205" t="s">
        <v>137</v>
      </c>
      <c r="E89" s="205" t="s">
        <v>376</v>
      </c>
      <c r="F89" s="205" t="s">
        <v>188</v>
      </c>
      <c r="G89" s="206">
        <v>4.25</v>
      </c>
      <c r="H89" s="206">
        <v>8</v>
      </c>
      <c r="I89" s="206">
        <v>3.75</v>
      </c>
      <c r="J89" s="205">
        <v>28.25</v>
      </c>
      <c r="K89" s="196" t="s">
        <v>56</v>
      </c>
      <c r="L89" s="209">
        <v>13</v>
      </c>
    </row>
    <row r="90" spans="1:24" ht="15">
      <c r="A90" s="204">
        <v>89</v>
      </c>
      <c r="B90" s="205" t="s">
        <v>248</v>
      </c>
      <c r="C90" s="205" t="s">
        <v>377</v>
      </c>
      <c r="D90" s="205" t="s">
        <v>137</v>
      </c>
      <c r="E90" s="205" t="s">
        <v>378</v>
      </c>
      <c r="F90" s="205" t="s">
        <v>188</v>
      </c>
      <c r="G90" s="206">
        <v>7.25</v>
      </c>
      <c r="H90" s="206">
        <v>7</v>
      </c>
      <c r="I90" s="206">
        <v>6.25</v>
      </c>
      <c r="J90" s="205">
        <v>34.75</v>
      </c>
      <c r="K90" s="196" t="s">
        <v>56</v>
      </c>
      <c r="L90" s="209">
        <v>14</v>
      </c>
      <c r="O90" s="204">
        <v>118</v>
      </c>
      <c r="P90" s="205" t="s">
        <v>400</v>
      </c>
      <c r="Q90" s="205" t="s">
        <v>93</v>
      </c>
      <c r="R90" s="205" t="s">
        <v>137</v>
      </c>
      <c r="S90" s="205" t="s">
        <v>331</v>
      </c>
      <c r="T90" s="205" t="s">
        <v>188</v>
      </c>
      <c r="U90" s="206">
        <v>5.75</v>
      </c>
      <c r="V90" s="206">
        <v>7.5</v>
      </c>
      <c r="W90" s="206">
        <v>5.25</v>
      </c>
      <c r="X90" s="205">
        <v>31.75</v>
      </c>
    </row>
    <row r="91" spans="1:12" ht="15">
      <c r="A91" s="204">
        <v>90</v>
      </c>
      <c r="B91" s="205" t="s">
        <v>380</v>
      </c>
      <c r="C91" s="205" t="s">
        <v>84</v>
      </c>
      <c r="D91" s="205" t="s">
        <v>137</v>
      </c>
      <c r="E91" s="205" t="s">
        <v>381</v>
      </c>
      <c r="F91" s="205" t="s">
        <v>188</v>
      </c>
      <c r="G91" s="206">
        <v>6.5</v>
      </c>
      <c r="H91" s="206">
        <v>7.25</v>
      </c>
      <c r="I91" s="206">
        <v>6.5</v>
      </c>
      <c r="J91" s="205">
        <v>34</v>
      </c>
      <c r="K91" s="196" t="s">
        <v>56</v>
      </c>
      <c r="L91" s="209">
        <v>15</v>
      </c>
    </row>
    <row r="92" spans="1:12" ht="15">
      <c r="A92" s="204">
        <v>91</v>
      </c>
      <c r="B92" s="205" t="s">
        <v>533</v>
      </c>
      <c r="C92" s="205" t="s">
        <v>103</v>
      </c>
      <c r="D92" s="208" t="s">
        <v>137</v>
      </c>
      <c r="E92" s="205" t="s">
        <v>503</v>
      </c>
      <c r="F92" s="205" t="s">
        <v>188</v>
      </c>
      <c r="G92" s="206">
        <v>5.75</v>
      </c>
      <c r="H92" s="206">
        <v>5.75</v>
      </c>
      <c r="I92" s="206">
        <v>5.25</v>
      </c>
      <c r="J92" s="205">
        <v>28.25</v>
      </c>
      <c r="K92" s="196" t="s">
        <v>56</v>
      </c>
      <c r="L92" s="209">
        <v>16</v>
      </c>
    </row>
    <row r="93" spans="1:12" ht="15">
      <c r="A93" s="204">
        <v>92</v>
      </c>
      <c r="B93" s="205" t="s">
        <v>383</v>
      </c>
      <c r="C93" s="205" t="s">
        <v>28</v>
      </c>
      <c r="D93" s="205" t="s">
        <v>137</v>
      </c>
      <c r="E93" s="205" t="s">
        <v>384</v>
      </c>
      <c r="F93" s="205" t="s">
        <v>188</v>
      </c>
      <c r="G93" s="206">
        <v>6.75</v>
      </c>
      <c r="H93" s="206">
        <v>7.25</v>
      </c>
      <c r="I93" s="206">
        <v>5</v>
      </c>
      <c r="J93" s="205">
        <v>33</v>
      </c>
      <c r="K93" s="196" t="s">
        <v>56</v>
      </c>
      <c r="L93" s="209">
        <v>17</v>
      </c>
    </row>
    <row r="94" spans="1:12" ht="15">
      <c r="A94" s="204">
        <v>93</v>
      </c>
      <c r="B94" s="205" t="s">
        <v>386</v>
      </c>
      <c r="C94" s="205" t="s">
        <v>53</v>
      </c>
      <c r="D94" s="205" t="s">
        <v>137</v>
      </c>
      <c r="E94" s="205" t="s">
        <v>387</v>
      </c>
      <c r="F94" s="205" t="s">
        <v>188</v>
      </c>
      <c r="G94" s="206">
        <v>5.75</v>
      </c>
      <c r="H94" s="206">
        <v>7</v>
      </c>
      <c r="I94" s="206">
        <v>4</v>
      </c>
      <c r="J94" s="205">
        <v>29.5</v>
      </c>
      <c r="K94" s="196" t="s">
        <v>56</v>
      </c>
      <c r="L94" s="209">
        <v>18</v>
      </c>
    </row>
    <row r="95" spans="1:12" ht="15">
      <c r="A95" s="204">
        <v>94</v>
      </c>
      <c r="B95" s="205" t="s">
        <v>241</v>
      </c>
      <c r="C95" s="205" t="s">
        <v>53</v>
      </c>
      <c r="D95" s="205" t="s">
        <v>137</v>
      </c>
      <c r="E95" s="205" t="s">
        <v>390</v>
      </c>
      <c r="F95" s="205" t="s">
        <v>188</v>
      </c>
      <c r="G95" s="206">
        <v>4.75</v>
      </c>
      <c r="H95" s="206">
        <v>7</v>
      </c>
      <c r="I95" s="206">
        <v>4.5</v>
      </c>
      <c r="J95" s="205">
        <v>28</v>
      </c>
      <c r="K95" s="196" t="s">
        <v>56</v>
      </c>
      <c r="L95" s="209">
        <v>19</v>
      </c>
    </row>
    <row r="96" spans="1:12" ht="15">
      <c r="A96" s="204">
        <v>95</v>
      </c>
      <c r="B96" s="205" t="s">
        <v>391</v>
      </c>
      <c r="C96" s="205" t="s">
        <v>244</v>
      </c>
      <c r="D96" s="205" t="s">
        <v>137</v>
      </c>
      <c r="E96" s="205" t="s">
        <v>392</v>
      </c>
      <c r="F96" s="205" t="s">
        <v>188</v>
      </c>
      <c r="G96" s="206">
        <v>5.25</v>
      </c>
      <c r="H96" s="206">
        <v>7.75</v>
      </c>
      <c r="I96" s="206">
        <v>6</v>
      </c>
      <c r="J96" s="205">
        <v>32</v>
      </c>
      <c r="K96" s="196" t="s">
        <v>56</v>
      </c>
      <c r="L96" s="209">
        <v>20</v>
      </c>
    </row>
    <row r="97" spans="1:12" ht="15">
      <c r="A97" s="204">
        <v>96</v>
      </c>
      <c r="B97" s="205" t="s">
        <v>393</v>
      </c>
      <c r="C97" s="205" t="s">
        <v>70</v>
      </c>
      <c r="D97" s="205" t="s">
        <v>137</v>
      </c>
      <c r="E97" s="205" t="s">
        <v>394</v>
      </c>
      <c r="F97" s="205" t="s">
        <v>188</v>
      </c>
      <c r="G97" s="206">
        <v>7.25</v>
      </c>
      <c r="H97" s="206">
        <v>7</v>
      </c>
      <c r="I97" s="206">
        <v>4.5</v>
      </c>
      <c r="J97" s="205">
        <v>33</v>
      </c>
      <c r="K97" s="196" t="s">
        <v>56</v>
      </c>
      <c r="L97" s="209">
        <v>21</v>
      </c>
    </row>
    <row r="98" spans="1:12" ht="15">
      <c r="A98" s="204">
        <v>97</v>
      </c>
      <c r="B98" s="205" t="s">
        <v>219</v>
      </c>
      <c r="C98" s="205" t="s">
        <v>70</v>
      </c>
      <c r="D98" s="205" t="s">
        <v>137</v>
      </c>
      <c r="E98" s="205" t="s">
        <v>395</v>
      </c>
      <c r="F98" s="205" t="s">
        <v>188</v>
      </c>
      <c r="G98" s="206">
        <v>5.25</v>
      </c>
      <c r="H98" s="206">
        <v>7.5</v>
      </c>
      <c r="I98" s="206">
        <v>5.5</v>
      </c>
      <c r="J98" s="205">
        <v>31</v>
      </c>
      <c r="K98" s="196" t="s">
        <v>56</v>
      </c>
      <c r="L98" s="209">
        <v>22</v>
      </c>
    </row>
    <row r="99" spans="1:12" ht="15">
      <c r="A99" s="204">
        <v>98</v>
      </c>
      <c r="B99" s="205" t="s">
        <v>396</v>
      </c>
      <c r="C99" s="205" t="s">
        <v>397</v>
      </c>
      <c r="D99" s="205" t="s">
        <v>137</v>
      </c>
      <c r="E99" s="205" t="s">
        <v>281</v>
      </c>
      <c r="F99" s="205" t="s">
        <v>188</v>
      </c>
      <c r="G99" s="206">
        <v>7.5</v>
      </c>
      <c r="H99" s="206">
        <v>8</v>
      </c>
      <c r="I99" s="206">
        <v>3.25</v>
      </c>
      <c r="J99" s="205">
        <v>34.25</v>
      </c>
      <c r="K99" s="196" t="s">
        <v>56</v>
      </c>
      <c r="L99" s="209">
        <v>23</v>
      </c>
    </row>
    <row r="100" spans="1:12" ht="15">
      <c r="A100" s="204">
        <v>99</v>
      </c>
      <c r="B100" s="205" t="s">
        <v>398</v>
      </c>
      <c r="C100" s="205" t="s">
        <v>72</v>
      </c>
      <c r="D100" s="205" t="s">
        <v>137</v>
      </c>
      <c r="E100" s="205" t="s">
        <v>399</v>
      </c>
      <c r="F100" s="205" t="s">
        <v>188</v>
      </c>
      <c r="G100" s="206">
        <v>5.5</v>
      </c>
      <c r="H100" s="206">
        <v>7</v>
      </c>
      <c r="I100" s="206">
        <v>6</v>
      </c>
      <c r="J100" s="205">
        <v>31</v>
      </c>
      <c r="L100" s="209">
        <v>24</v>
      </c>
    </row>
    <row r="101" spans="1:12" ht="15">
      <c r="A101" s="204">
        <v>100</v>
      </c>
      <c r="B101" s="205" t="s">
        <v>133</v>
      </c>
      <c r="C101" s="205" t="s">
        <v>401</v>
      </c>
      <c r="D101" s="205" t="s">
        <v>137</v>
      </c>
      <c r="E101" s="205" t="s">
        <v>335</v>
      </c>
      <c r="F101" s="205" t="s">
        <v>188</v>
      </c>
      <c r="G101" s="206">
        <v>6.5</v>
      </c>
      <c r="H101" s="206">
        <v>7.75</v>
      </c>
      <c r="I101" s="206">
        <v>7.5</v>
      </c>
      <c r="J101" s="205">
        <v>36</v>
      </c>
      <c r="K101" s="196" t="s">
        <v>56</v>
      </c>
      <c r="L101" s="209">
        <v>25</v>
      </c>
    </row>
    <row r="102" spans="1:12" ht="15">
      <c r="A102" s="204">
        <v>101</v>
      </c>
      <c r="B102" s="205" t="s">
        <v>402</v>
      </c>
      <c r="C102" s="205" t="s">
        <v>119</v>
      </c>
      <c r="D102" s="205" t="s">
        <v>137</v>
      </c>
      <c r="E102" s="205" t="s">
        <v>345</v>
      </c>
      <c r="F102" s="205" t="s">
        <v>188</v>
      </c>
      <c r="G102" s="206">
        <v>6</v>
      </c>
      <c r="H102" s="206">
        <v>7</v>
      </c>
      <c r="I102" s="206">
        <v>5.25</v>
      </c>
      <c r="J102" s="205">
        <v>31.25</v>
      </c>
      <c r="K102" s="196" t="s">
        <v>56</v>
      </c>
      <c r="L102" s="209">
        <v>26</v>
      </c>
    </row>
    <row r="103" spans="1:12" ht="15">
      <c r="A103" s="204">
        <v>102</v>
      </c>
      <c r="B103" s="205" t="s">
        <v>403</v>
      </c>
      <c r="C103" s="205" t="s">
        <v>404</v>
      </c>
      <c r="D103" s="205" t="s">
        <v>137</v>
      </c>
      <c r="E103" s="205" t="s">
        <v>405</v>
      </c>
      <c r="F103" s="205" t="s">
        <v>406</v>
      </c>
      <c r="G103" s="206">
        <v>6.25</v>
      </c>
      <c r="H103" s="206">
        <v>8.25</v>
      </c>
      <c r="I103" s="206">
        <v>4.5</v>
      </c>
      <c r="J103" s="205">
        <v>33.5</v>
      </c>
      <c r="K103" s="196" t="s">
        <v>56</v>
      </c>
      <c r="L103" s="209">
        <v>27</v>
      </c>
    </row>
    <row r="104" spans="1:12" ht="15">
      <c r="A104" s="204">
        <v>103</v>
      </c>
      <c r="B104" s="205" t="s">
        <v>253</v>
      </c>
      <c r="C104" s="205" t="s">
        <v>407</v>
      </c>
      <c r="D104" s="205" t="s">
        <v>137</v>
      </c>
      <c r="E104" s="205" t="s">
        <v>408</v>
      </c>
      <c r="F104" s="205" t="s">
        <v>188</v>
      </c>
      <c r="G104" s="206">
        <v>7</v>
      </c>
      <c r="H104" s="206">
        <v>7.5</v>
      </c>
      <c r="I104" s="206">
        <v>4</v>
      </c>
      <c r="J104" s="205">
        <v>33</v>
      </c>
      <c r="K104" s="196" t="s">
        <v>56</v>
      </c>
      <c r="L104" s="209">
        <v>28</v>
      </c>
    </row>
    <row r="105" spans="1:12" ht="15">
      <c r="A105" s="204">
        <v>104</v>
      </c>
      <c r="B105" s="205" t="s">
        <v>248</v>
      </c>
      <c r="C105" s="205" t="s">
        <v>94</v>
      </c>
      <c r="D105" s="205" t="s">
        <v>137</v>
      </c>
      <c r="E105" s="205" t="s">
        <v>409</v>
      </c>
      <c r="F105" s="205" t="s">
        <v>188</v>
      </c>
      <c r="G105" s="206">
        <v>8.75</v>
      </c>
      <c r="H105" s="206">
        <v>8.25</v>
      </c>
      <c r="I105" s="206">
        <v>8</v>
      </c>
      <c r="J105" s="205">
        <v>42</v>
      </c>
      <c r="K105" s="196" t="s">
        <v>56</v>
      </c>
      <c r="L105" s="209">
        <v>29</v>
      </c>
    </row>
    <row r="106" spans="1:12" ht="15">
      <c r="A106" s="204">
        <v>105</v>
      </c>
      <c r="B106" s="205" t="s">
        <v>410</v>
      </c>
      <c r="C106" s="205" t="s">
        <v>11</v>
      </c>
      <c r="D106" s="205" t="s">
        <v>137</v>
      </c>
      <c r="E106" s="205" t="s">
        <v>411</v>
      </c>
      <c r="F106" s="205" t="s">
        <v>188</v>
      </c>
      <c r="G106" s="206">
        <v>6.75</v>
      </c>
      <c r="H106" s="206">
        <v>7.25</v>
      </c>
      <c r="I106" s="206">
        <v>8</v>
      </c>
      <c r="J106" s="205">
        <v>38</v>
      </c>
      <c r="K106" s="196" t="s">
        <v>56</v>
      </c>
      <c r="L106" s="209">
        <v>30</v>
      </c>
    </row>
    <row r="107" spans="1:12" ht="15">
      <c r="A107" s="204">
        <v>106</v>
      </c>
      <c r="B107" s="205" t="s">
        <v>219</v>
      </c>
      <c r="C107" s="205" t="s">
        <v>11</v>
      </c>
      <c r="D107" s="205" t="s">
        <v>137</v>
      </c>
      <c r="E107" s="205" t="s">
        <v>412</v>
      </c>
      <c r="F107" s="205" t="s">
        <v>188</v>
      </c>
      <c r="G107" s="206">
        <v>7</v>
      </c>
      <c r="H107" s="206">
        <v>7.25</v>
      </c>
      <c r="I107" s="206">
        <v>4</v>
      </c>
      <c r="J107" s="205">
        <v>32.5</v>
      </c>
      <c r="K107" s="196" t="s">
        <v>56</v>
      </c>
      <c r="L107" s="209">
        <v>31</v>
      </c>
    </row>
    <row r="108" spans="1:12" ht="15">
      <c r="A108" s="204">
        <v>107</v>
      </c>
      <c r="B108" s="205" t="s">
        <v>248</v>
      </c>
      <c r="C108" s="205" t="s">
        <v>413</v>
      </c>
      <c r="D108" s="205" t="s">
        <v>137</v>
      </c>
      <c r="E108" s="205" t="s">
        <v>362</v>
      </c>
      <c r="F108" s="205" t="s">
        <v>188</v>
      </c>
      <c r="G108" s="206">
        <v>6.25</v>
      </c>
      <c r="H108" s="206">
        <v>7.5</v>
      </c>
      <c r="I108" s="206">
        <v>2.5</v>
      </c>
      <c r="J108" s="205">
        <v>30</v>
      </c>
      <c r="K108" s="196" t="s">
        <v>56</v>
      </c>
      <c r="L108" s="209">
        <v>32</v>
      </c>
    </row>
    <row r="109" spans="1:12" ht="15">
      <c r="A109" s="204">
        <v>108</v>
      </c>
      <c r="B109" s="205" t="s">
        <v>414</v>
      </c>
      <c r="C109" s="205" t="s">
        <v>65</v>
      </c>
      <c r="D109" s="205" t="s">
        <v>137</v>
      </c>
      <c r="E109" s="205" t="s">
        <v>415</v>
      </c>
      <c r="F109" s="205" t="s">
        <v>188</v>
      </c>
      <c r="G109" s="206">
        <v>5.5</v>
      </c>
      <c r="H109" s="206">
        <v>6.75</v>
      </c>
      <c r="I109" s="206">
        <v>3.5</v>
      </c>
      <c r="J109" s="205">
        <v>28</v>
      </c>
      <c r="K109" s="196" t="s">
        <v>56</v>
      </c>
      <c r="L109" s="209">
        <v>33</v>
      </c>
    </row>
    <row r="110" spans="1:12" ht="15">
      <c r="A110" s="204">
        <v>109</v>
      </c>
      <c r="B110" s="205" t="s">
        <v>416</v>
      </c>
      <c r="C110" s="205" t="s">
        <v>65</v>
      </c>
      <c r="D110" s="205" t="s">
        <v>137</v>
      </c>
      <c r="E110" s="205" t="s">
        <v>417</v>
      </c>
      <c r="F110" s="205" t="s">
        <v>188</v>
      </c>
      <c r="G110" s="206">
        <v>5</v>
      </c>
      <c r="H110" s="206">
        <v>7.25</v>
      </c>
      <c r="I110" s="206">
        <v>5.5</v>
      </c>
      <c r="J110" s="205">
        <v>30</v>
      </c>
      <c r="K110" s="196" t="s">
        <v>56</v>
      </c>
      <c r="L110" s="209">
        <v>34</v>
      </c>
    </row>
    <row r="111" spans="1:13" ht="15">
      <c r="A111" s="204">
        <v>110</v>
      </c>
      <c r="B111" s="205" t="s">
        <v>418</v>
      </c>
      <c r="C111" s="205" t="s">
        <v>6</v>
      </c>
      <c r="D111" s="205" t="s">
        <v>134</v>
      </c>
      <c r="E111" s="205" t="s">
        <v>419</v>
      </c>
      <c r="F111" s="205" t="s">
        <v>188</v>
      </c>
      <c r="G111" s="206">
        <v>4.5</v>
      </c>
      <c r="H111" s="206">
        <v>6.25</v>
      </c>
      <c r="I111" s="206">
        <v>4.25</v>
      </c>
      <c r="J111" s="205">
        <v>25.75</v>
      </c>
      <c r="K111" s="196" t="s">
        <v>56</v>
      </c>
      <c r="L111" s="209"/>
      <c r="M111" s="196">
        <v>1</v>
      </c>
    </row>
    <row r="112" spans="1:13" ht="15">
      <c r="A112" s="204">
        <v>111</v>
      </c>
      <c r="B112" s="205" t="s">
        <v>420</v>
      </c>
      <c r="C112" s="205" t="s">
        <v>6</v>
      </c>
      <c r="D112" s="205" t="s">
        <v>134</v>
      </c>
      <c r="E112" s="205" t="s">
        <v>421</v>
      </c>
      <c r="F112" s="205" t="s">
        <v>188</v>
      </c>
      <c r="G112" s="206">
        <v>6.75</v>
      </c>
      <c r="H112" s="206">
        <v>7.25</v>
      </c>
      <c r="I112" s="206">
        <v>5.5</v>
      </c>
      <c r="J112" s="205">
        <v>33.5</v>
      </c>
      <c r="K112" s="196" t="s">
        <v>56</v>
      </c>
      <c r="L112" s="209"/>
      <c r="M112" s="196">
        <v>2</v>
      </c>
    </row>
    <row r="113" spans="1:13" ht="15">
      <c r="A113" s="204">
        <v>112</v>
      </c>
      <c r="B113" s="205" t="s">
        <v>422</v>
      </c>
      <c r="C113" s="205" t="s">
        <v>6</v>
      </c>
      <c r="D113" s="205" t="s">
        <v>134</v>
      </c>
      <c r="E113" s="205" t="s">
        <v>313</v>
      </c>
      <c r="F113" s="205" t="s">
        <v>423</v>
      </c>
      <c r="G113" s="206">
        <v>7.75</v>
      </c>
      <c r="H113" s="206">
        <v>7.5</v>
      </c>
      <c r="I113" s="206">
        <v>7.5</v>
      </c>
      <c r="J113" s="205">
        <v>38</v>
      </c>
      <c r="K113" s="196" t="s">
        <v>56</v>
      </c>
      <c r="L113" s="209"/>
      <c r="M113" s="196">
        <v>3</v>
      </c>
    </row>
    <row r="114" spans="1:13" ht="15">
      <c r="A114" s="204">
        <v>113</v>
      </c>
      <c r="B114" s="205" t="s">
        <v>424</v>
      </c>
      <c r="C114" s="205" t="s">
        <v>30</v>
      </c>
      <c r="D114" s="205" t="s">
        <v>134</v>
      </c>
      <c r="E114" s="205" t="s">
        <v>376</v>
      </c>
      <c r="F114" s="205" t="s">
        <v>188</v>
      </c>
      <c r="G114" s="206">
        <v>6.25</v>
      </c>
      <c r="H114" s="206">
        <v>6.5</v>
      </c>
      <c r="I114" s="206">
        <v>6.5</v>
      </c>
      <c r="J114" s="205">
        <v>32</v>
      </c>
      <c r="K114" s="196" t="s">
        <v>56</v>
      </c>
      <c r="L114" s="209"/>
      <c r="M114" s="196">
        <v>4</v>
      </c>
    </row>
    <row r="115" spans="1:13" ht="15">
      <c r="A115" s="204">
        <v>114</v>
      </c>
      <c r="B115" s="205" t="s">
        <v>219</v>
      </c>
      <c r="C115" s="205" t="s">
        <v>99</v>
      </c>
      <c r="D115" s="205" t="s">
        <v>134</v>
      </c>
      <c r="E115" s="205" t="s">
        <v>427</v>
      </c>
      <c r="F115" s="205" t="s">
        <v>188</v>
      </c>
      <c r="G115" s="206">
        <v>6.75</v>
      </c>
      <c r="H115" s="206">
        <v>7.75</v>
      </c>
      <c r="I115" s="206">
        <v>7</v>
      </c>
      <c r="J115" s="205">
        <v>38</v>
      </c>
      <c r="K115" s="196" t="s">
        <v>56</v>
      </c>
      <c r="L115" s="209"/>
      <c r="M115" s="196">
        <v>5</v>
      </c>
    </row>
    <row r="116" spans="1:13" ht="15">
      <c r="A116" s="204">
        <v>115</v>
      </c>
      <c r="B116" s="205" t="s">
        <v>223</v>
      </c>
      <c r="C116" s="205" t="s">
        <v>428</v>
      </c>
      <c r="D116" s="205" t="s">
        <v>134</v>
      </c>
      <c r="E116" s="205" t="s">
        <v>429</v>
      </c>
      <c r="F116" s="205" t="s">
        <v>188</v>
      </c>
      <c r="G116" s="206">
        <v>4.25</v>
      </c>
      <c r="H116" s="206">
        <v>6.5</v>
      </c>
      <c r="I116" s="206">
        <v>3</v>
      </c>
      <c r="J116" s="205">
        <v>24.5</v>
      </c>
      <c r="K116" s="196" t="s">
        <v>56</v>
      </c>
      <c r="L116" s="209"/>
      <c r="M116" s="196">
        <v>6</v>
      </c>
    </row>
    <row r="117" spans="1:13" ht="15">
      <c r="A117" s="204">
        <v>116</v>
      </c>
      <c r="B117" s="205" t="s">
        <v>292</v>
      </c>
      <c r="C117" s="205" t="s">
        <v>81</v>
      </c>
      <c r="D117" s="205" t="s">
        <v>134</v>
      </c>
      <c r="E117" s="205" t="s">
        <v>430</v>
      </c>
      <c r="F117" s="205" t="s">
        <v>188</v>
      </c>
      <c r="G117" s="206">
        <v>5.25</v>
      </c>
      <c r="H117" s="206">
        <v>6</v>
      </c>
      <c r="I117" s="206">
        <v>6.75</v>
      </c>
      <c r="J117" s="205">
        <v>31.25</v>
      </c>
      <c r="K117" s="196" t="s">
        <v>56</v>
      </c>
      <c r="M117" s="196">
        <v>7</v>
      </c>
    </row>
    <row r="118" spans="1:24" ht="15">
      <c r="A118" s="204">
        <v>117</v>
      </c>
      <c r="B118" s="205" t="s">
        <v>431</v>
      </c>
      <c r="C118" s="205" t="s">
        <v>57</v>
      </c>
      <c r="D118" s="205" t="s">
        <v>134</v>
      </c>
      <c r="E118" s="205" t="s">
        <v>432</v>
      </c>
      <c r="F118" s="205" t="s">
        <v>188</v>
      </c>
      <c r="G118" s="206">
        <v>4.75</v>
      </c>
      <c r="H118" s="206">
        <v>5.5</v>
      </c>
      <c r="I118" s="206">
        <v>4.25</v>
      </c>
      <c r="J118" s="205">
        <v>24.75</v>
      </c>
      <c r="K118" s="196" t="s">
        <v>56</v>
      </c>
      <c r="M118" s="196">
        <v>8</v>
      </c>
      <c r="O118" s="204">
        <v>135</v>
      </c>
      <c r="P118" s="205" t="s">
        <v>219</v>
      </c>
      <c r="Q118" s="205" t="s">
        <v>99</v>
      </c>
      <c r="R118" s="205" t="s">
        <v>134</v>
      </c>
      <c r="S118" s="205" t="s">
        <v>319</v>
      </c>
      <c r="T118" s="205" t="s">
        <v>188</v>
      </c>
      <c r="U118" s="206">
        <v>6.25</v>
      </c>
      <c r="V118" s="206">
        <v>6.25</v>
      </c>
      <c r="W118" s="206">
        <v>5.5</v>
      </c>
      <c r="X118" s="205">
        <v>30.5</v>
      </c>
    </row>
    <row r="119" spans="1:24" ht="15">
      <c r="A119" s="204">
        <v>118</v>
      </c>
      <c r="B119" s="205" t="s">
        <v>433</v>
      </c>
      <c r="C119" s="205" t="s">
        <v>434</v>
      </c>
      <c r="D119" s="205" t="s">
        <v>134</v>
      </c>
      <c r="E119" s="205" t="s">
        <v>417</v>
      </c>
      <c r="F119" s="205" t="s">
        <v>188</v>
      </c>
      <c r="G119" s="206">
        <v>6.25</v>
      </c>
      <c r="H119" s="206">
        <v>4.75</v>
      </c>
      <c r="I119" s="206">
        <v>7.25</v>
      </c>
      <c r="J119" s="205">
        <v>29.25</v>
      </c>
      <c r="K119" s="196" t="s">
        <v>56</v>
      </c>
      <c r="M119" s="196">
        <v>9</v>
      </c>
      <c r="O119" s="204">
        <v>145</v>
      </c>
      <c r="P119" s="205" t="s">
        <v>301</v>
      </c>
      <c r="Q119" s="205" t="s">
        <v>114</v>
      </c>
      <c r="R119" s="205" t="s">
        <v>134</v>
      </c>
      <c r="S119" s="205" t="s">
        <v>441</v>
      </c>
      <c r="T119" s="205" t="s">
        <v>188</v>
      </c>
      <c r="U119" s="206">
        <v>6</v>
      </c>
      <c r="V119" s="206">
        <v>5.5</v>
      </c>
      <c r="W119" s="206">
        <v>4.5</v>
      </c>
      <c r="X119" s="205">
        <v>27.5</v>
      </c>
    </row>
    <row r="120" spans="1:24" ht="15">
      <c r="A120" s="204">
        <v>119</v>
      </c>
      <c r="B120" s="205" t="s">
        <v>231</v>
      </c>
      <c r="C120" s="205" t="s">
        <v>434</v>
      </c>
      <c r="D120" s="205" t="s">
        <v>134</v>
      </c>
      <c r="E120" s="205" t="s">
        <v>435</v>
      </c>
      <c r="F120" s="205" t="s">
        <v>188</v>
      </c>
      <c r="G120" s="206">
        <v>8.25</v>
      </c>
      <c r="H120" s="206">
        <v>7.25</v>
      </c>
      <c r="I120" s="206">
        <v>6.25</v>
      </c>
      <c r="J120" s="205">
        <v>37.25</v>
      </c>
      <c r="K120" s="196" t="s">
        <v>56</v>
      </c>
      <c r="M120" s="196">
        <v>10</v>
      </c>
      <c r="O120" s="204">
        <v>157</v>
      </c>
      <c r="P120" s="205" t="s">
        <v>253</v>
      </c>
      <c r="Q120" s="205" t="s">
        <v>33</v>
      </c>
      <c r="R120" s="205" t="s">
        <v>134</v>
      </c>
      <c r="S120" s="205" t="s">
        <v>373</v>
      </c>
      <c r="T120" s="205" t="s">
        <v>188</v>
      </c>
      <c r="U120" s="206">
        <v>7.25</v>
      </c>
      <c r="V120" s="206">
        <v>5.75</v>
      </c>
      <c r="W120" s="206">
        <v>7.5</v>
      </c>
      <c r="X120" s="205">
        <v>33.5</v>
      </c>
    </row>
    <row r="121" spans="1:24" ht="15">
      <c r="A121" s="204">
        <v>120</v>
      </c>
      <c r="B121" s="205" t="s">
        <v>351</v>
      </c>
      <c r="C121" s="205" t="s">
        <v>434</v>
      </c>
      <c r="D121" s="205" t="s">
        <v>134</v>
      </c>
      <c r="E121" s="205" t="s">
        <v>436</v>
      </c>
      <c r="F121" s="205" t="s">
        <v>188</v>
      </c>
      <c r="G121" s="206">
        <v>7.5</v>
      </c>
      <c r="H121" s="206">
        <v>7.75</v>
      </c>
      <c r="I121" s="206">
        <v>8.25</v>
      </c>
      <c r="J121" s="205">
        <v>38.75</v>
      </c>
      <c r="K121" s="196" t="s">
        <v>56</v>
      </c>
      <c r="M121" s="196">
        <v>11</v>
      </c>
      <c r="O121" s="204">
        <v>162</v>
      </c>
      <c r="P121" s="205" t="s">
        <v>229</v>
      </c>
      <c r="Q121" s="205" t="s">
        <v>71</v>
      </c>
      <c r="R121" s="205" t="s">
        <v>134</v>
      </c>
      <c r="S121" s="205" t="s">
        <v>460</v>
      </c>
      <c r="T121" s="205" t="s">
        <v>188</v>
      </c>
      <c r="U121" s="206">
        <v>6.75</v>
      </c>
      <c r="V121" s="206">
        <v>7.5</v>
      </c>
      <c r="W121" s="206">
        <v>6.75</v>
      </c>
      <c r="X121" s="205">
        <v>35.25</v>
      </c>
    </row>
    <row r="122" spans="1:24" ht="15">
      <c r="A122" s="204">
        <v>121</v>
      </c>
      <c r="B122" s="205" t="s">
        <v>437</v>
      </c>
      <c r="C122" s="205" t="s">
        <v>63</v>
      </c>
      <c r="D122" s="205" t="s">
        <v>134</v>
      </c>
      <c r="E122" s="205" t="s">
        <v>438</v>
      </c>
      <c r="F122" s="205" t="s">
        <v>188</v>
      </c>
      <c r="G122" s="206">
        <v>6.75</v>
      </c>
      <c r="H122" s="206">
        <v>7</v>
      </c>
      <c r="I122" s="206">
        <v>7</v>
      </c>
      <c r="J122" s="205">
        <v>34.5</v>
      </c>
      <c r="K122" s="196" t="s">
        <v>56</v>
      </c>
      <c r="M122" s="196">
        <v>12</v>
      </c>
      <c r="O122" s="204">
        <v>165</v>
      </c>
      <c r="P122" s="205" t="s">
        <v>463</v>
      </c>
      <c r="Q122" s="205" t="s">
        <v>125</v>
      </c>
      <c r="R122" s="205" t="s">
        <v>134</v>
      </c>
      <c r="S122" s="207">
        <v>36698</v>
      </c>
      <c r="T122" s="205"/>
      <c r="U122" s="206">
        <v>6</v>
      </c>
      <c r="V122" s="206">
        <v>7.5</v>
      </c>
      <c r="W122" s="206">
        <v>5</v>
      </c>
      <c r="X122" s="205"/>
    </row>
    <row r="123" spans="1:13" ht="15">
      <c r="A123" s="204">
        <v>122</v>
      </c>
      <c r="B123" s="205" t="s">
        <v>439</v>
      </c>
      <c r="C123" s="205" t="s">
        <v>63</v>
      </c>
      <c r="D123" s="205" t="s">
        <v>134</v>
      </c>
      <c r="E123" s="205" t="s">
        <v>440</v>
      </c>
      <c r="F123" s="205" t="s">
        <v>188</v>
      </c>
      <c r="G123" s="206">
        <v>8.25</v>
      </c>
      <c r="H123" s="206">
        <v>8</v>
      </c>
      <c r="I123" s="206">
        <v>6.75</v>
      </c>
      <c r="J123" s="205">
        <v>39.25</v>
      </c>
      <c r="K123" s="196" t="s">
        <v>56</v>
      </c>
      <c r="M123" s="196">
        <v>13</v>
      </c>
    </row>
    <row r="124" spans="1:13" ht="15">
      <c r="A124" s="204">
        <v>123</v>
      </c>
      <c r="B124" s="205" t="s">
        <v>231</v>
      </c>
      <c r="C124" s="205" t="s">
        <v>63</v>
      </c>
      <c r="D124" s="205" t="s">
        <v>134</v>
      </c>
      <c r="E124" s="205" t="s">
        <v>296</v>
      </c>
      <c r="F124" s="205" t="s">
        <v>188</v>
      </c>
      <c r="G124" s="206">
        <v>4.25</v>
      </c>
      <c r="H124" s="206">
        <v>6.25</v>
      </c>
      <c r="I124" s="206">
        <v>5.25</v>
      </c>
      <c r="J124" s="205">
        <v>26.25</v>
      </c>
      <c r="K124" s="196" t="s">
        <v>56</v>
      </c>
      <c r="M124" s="196">
        <v>14</v>
      </c>
    </row>
    <row r="125" spans="1:13" ht="15">
      <c r="A125" s="204">
        <v>124</v>
      </c>
      <c r="B125" s="205" t="s">
        <v>442</v>
      </c>
      <c r="C125" s="205" t="s">
        <v>114</v>
      </c>
      <c r="D125" s="205" t="s">
        <v>134</v>
      </c>
      <c r="E125" s="205" t="s">
        <v>443</v>
      </c>
      <c r="F125" s="205" t="s">
        <v>188</v>
      </c>
      <c r="G125" s="206">
        <v>7.5</v>
      </c>
      <c r="H125" s="206">
        <v>6.5</v>
      </c>
      <c r="I125" s="206">
        <v>7.75</v>
      </c>
      <c r="J125" s="205">
        <v>35.75</v>
      </c>
      <c r="K125" s="196" t="s">
        <v>56</v>
      </c>
      <c r="M125" s="196">
        <v>15</v>
      </c>
    </row>
    <row r="126" spans="1:13" ht="15">
      <c r="A126" s="204">
        <v>125</v>
      </c>
      <c r="B126" s="205" t="s">
        <v>219</v>
      </c>
      <c r="C126" s="205" t="s">
        <v>27</v>
      </c>
      <c r="D126" s="205" t="s">
        <v>134</v>
      </c>
      <c r="E126" s="205" t="s">
        <v>444</v>
      </c>
      <c r="F126" s="205" t="s">
        <v>188</v>
      </c>
      <c r="G126" s="206">
        <v>7.5</v>
      </c>
      <c r="H126" s="206">
        <v>7.5</v>
      </c>
      <c r="I126" s="206">
        <v>7.5</v>
      </c>
      <c r="J126" s="205">
        <v>37.5</v>
      </c>
      <c r="K126" s="196" t="s">
        <v>56</v>
      </c>
      <c r="M126" s="196">
        <v>16</v>
      </c>
    </row>
    <row r="127" spans="1:13" ht="15">
      <c r="A127" s="204">
        <v>126</v>
      </c>
      <c r="B127" s="205" t="s">
        <v>359</v>
      </c>
      <c r="C127" s="205" t="s">
        <v>445</v>
      </c>
      <c r="D127" s="205" t="s">
        <v>134</v>
      </c>
      <c r="E127" s="205" t="s">
        <v>390</v>
      </c>
      <c r="F127" s="205" t="s">
        <v>188</v>
      </c>
      <c r="G127" s="206">
        <v>7.5</v>
      </c>
      <c r="H127" s="206">
        <v>7.25</v>
      </c>
      <c r="I127" s="206">
        <v>4.5</v>
      </c>
      <c r="J127" s="205">
        <v>34</v>
      </c>
      <c r="K127" s="196" t="s">
        <v>56</v>
      </c>
      <c r="M127" s="196">
        <v>17</v>
      </c>
    </row>
    <row r="128" spans="1:13" ht="15">
      <c r="A128" s="204">
        <v>127</v>
      </c>
      <c r="B128" s="205" t="s">
        <v>446</v>
      </c>
      <c r="C128" s="205" t="s">
        <v>67</v>
      </c>
      <c r="D128" s="205" t="s">
        <v>134</v>
      </c>
      <c r="E128" s="205" t="s">
        <v>447</v>
      </c>
      <c r="F128" s="205" t="s">
        <v>188</v>
      </c>
      <c r="G128" s="206">
        <v>6.25</v>
      </c>
      <c r="H128" s="206">
        <v>7.75</v>
      </c>
      <c r="I128" s="206">
        <v>7.5</v>
      </c>
      <c r="J128" s="205">
        <v>35.5</v>
      </c>
      <c r="K128" s="196" t="s">
        <v>56</v>
      </c>
      <c r="M128" s="196">
        <v>18</v>
      </c>
    </row>
    <row r="129" spans="1:13" ht="15">
      <c r="A129" s="204">
        <v>128</v>
      </c>
      <c r="B129" s="205" t="s">
        <v>359</v>
      </c>
      <c r="C129" s="205" t="s">
        <v>67</v>
      </c>
      <c r="D129" s="205" t="s">
        <v>134</v>
      </c>
      <c r="E129" s="205" t="s">
        <v>448</v>
      </c>
      <c r="F129" s="205" t="s">
        <v>188</v>
      </c>
      <c r="G129" s="206">
        <v>7.25</v>
      </c>
      <c r="H129" s="206">
        <v>6</v>
      </c>
      <c r="I129" s="206">
        <v>5</v>
      </c>
      <c r="J129" s="205">
        <v>31.5</v>
      </c>
      <c r="K129" s="196" t="s">
        <v>56</v>
      </c>
      <c r="M129" s="196">
        <v>19</v>
      </c>
    </row>
    <row r="130" spans="1:13" ht="15">
      <c r="A130" s="204">
        <v>129</v>
      </c>
      <c r="B130" s="205" t="s">
        <v>202</v>
      </c>
      <c r="C130" s="205" t="s">
        <v>116</v>
      </c>
      <c r="D130" s="205" t="s">
        <v>134</v>
      </c>
      <c r="E130" s="205" t="s">
        <v>449</v>
      </c>
      <c r="F130" s="205" t="s">
        <v>188</v>
      </c>
      <c r="G130" s="206">
        <v>5.5</v>
      </c>
      <c r="H130" s="206">
        <v>7.75</v>
      </c>
      <c r="I130" s="206">
        <v>3.5</v>
      </c>
      <c r="J130" s="205">
        <v>30</v>
      </c>
      <c r="M130" s="196">
        <v>20</v>
      </c>
    </row>
    <row r="131" spans="1:13" ht="15">
      <c r="A131" s="204">
        <v>130</v>
      </c>
      <c r="B131" s="205" t="s">
        <v>450</v>
      </c>
      <c r="C131" s="205" t="s">
        <v>104</v>
      </c>
      <c r="D131" s="205" t="s">
        <v>134</v>
      </c>
      <c r="E131" s="205" t="s">
        <v>427</v>
      </c>
      <c r="F131" s="205" t="s">
        <v>188</v>
      </c>
      <c r="G131" s="206">
        <v>7.5</v>
      </c>
      <c r="H131" s="206">
        <v>6.75</v>
      </c>
      <c r="I131" s="206">
        <v>4.25</v>
      </c>
      <c r="J131" s="205">
        <v>32.75</v>
      </c>
      <c r="K131" s="196" t="s">
        <v>56</v>
      </c>
      <c r="M131" s="196">
        <v>21</v>
      </c>
    </row>
    <row r="132" spans="1:13" ht="15">
      <c r="A132" s="204">
        <v>131</v>
      </c>
      <c r="B132" s="205" t="s">
        <v>451</v>
      </c>
      <c r="C132" s="205" t="s">
        <v>68</v>
      </c>
      <c r="D132" s="205" t="s">
        <v>134</v>
      </c>
      <c r="E132" s="205" t="s">
        <v>452</v>
      </c>
      <c r="F132" s="205" t="s">
        <v>188</v>
      </c>
      <c r="G132" s="206">
        <v>6.25</v>
      </c>
      <c r="H132" s="206">
        <v>6.5</v>
      </c>
      <c r="I132" s="206">
        <v>3.5</v>
      </c>
      <c r="J132" s="205">
        <v>29</v>
      </c>
      <c r="K132" s="196" t="s">
        <v>56</v>
      </c>
      <c r="M132" s="196">
        <v>22</v>
      </c>
    </row>
    <row r="133" spans="1:13" ht="15">
      <c r="A133" s="204">
        <v>132</v>
      </c>
      <c r="B133" s="205" t="s">
        <v>219</v>
      </c>
      <c r="C133" s="205" t="s">
        <v>5</v>
      </c>
      <c r="D133" s="205" t="s">
        <v>134</v>
      </c>
      <c r="E133" s="205" t="s">
        <v>210</v>
      </c>
      <c r="F133" s="205" t="s">
        <v>188</v>
      </c>
      <c r="G133" s="206">
        <v>7</v>
      </c>
      <c r="H133" s="206">
        <v>7.25</v>
      </c>
      <c r="I133" s="206">
        <v>6</v>
      </c>
      <c r="J133" s="205">
        <v>34.5</v>
      </c>
      <c r="K133" s="196" t="s">
        <v>56</v>
      </c>
      <c r="M133" s="196">
        <v>23</v>
      </c>
    </row>
    <row r="134" spans="1:13" ht="15">
      <c r="A134" s="204">
        <v>133</v>
      </c>
      <c r="B134" s="205" t="s">
        <v>359</v>
      </c>
      <c r="C134" s="205" t="s">
        <v>9</v>
      </c>
      <c r="D134" s="205" t="s">
        <v>134</v>
      </c>
      <c r="E134" s="205" t="s">
        <v>453</v>
      </c>
      <c r="F134" s="205" t="s">
        <v>423</v>
      </c>
      <c r="G134" s="206">
        <v>7.75</v>
      </c>
      <c r="H134" s="206">
        <v>6</v>
      </c>
      <c r="I134" s="206">
        <v>4</v>
      </c>
      <c r="J134" s="205">
        <v>31.5</v>
      </c>
      <c r="K134" s="196" t="s">
        <v>56</v>
      </c>
      <c r="M134" s="196">
        <v>24</v>
      </c>
    </row>
    <row r="135" spans="1:13" ht="15">
      <c r="A135" s="204">
        <v>134</v>
      </c>
      <c r="B135" s="205" t="s">
        <v>253</v>
      </c>
      <c r="C135" s="205" t="s">
        <v>32</v>
      </c>
      <c r="D135" s="205" t="s">
        <v>134</v>
      </c>
      <c r="E135" s="205" t="s">
        <v>454</v>
      </c>
      <c r="F135" s="205" t="s">
        <v>188</v>
      </c>
      <c r="G135" s="206">
        <v>6.5</v>
      </c>
      <c r="H135" s="206">
        <v>6.75</v>
      </c>
      <c r="I135" s="206">
        <v>6</v>
      </c>
      <c r="J135" s="205">
        <v>32.5</v>
      </c>
      <c r="K135" s="196" t="s">
        <v>56</v>
      </c>
      <c r="M135" s="196">
        <v>25</v>
      </c>
    </row>
    <row r="136" spans="1:13" ht="15">
      <c r="A136" s="204">
        <v>135</v>
      </c>
      <c r="B136" s="205" t="s">
        <v>455</v>
      </c>
      <c r="C136" s="205" t="s">
        <v>92</v>
      </c>
      <c r="D136" s="205" t="s">
        <v>134</v>
      </c>
      <c r="E136" s="205" t="s">
        <v>456</v>
      </c>
      <c r="F136" s="205" t="s">
        <v>188</v>
      </c>
      <c r="G136" s="206">
        <v>7.25</v>
      </c>
      <c r="H136" s="206">
        <v>7.5</v>
      </c>
      <c r="I136" s="206">
        <v>5.5</v>
      </c>
      <c r="J136" s="205">
        <v>35</v>
      </c>
      <c r="K136" s="196" t="s">
        <v>56</v>
      </c>
      <c r="M136" s="196">
        <v>26</v>
      </c>
    </row>
    <row r="137" spans="1:13" ht="15">
      <c r="A137" s="204">
        <v>136</v>
      </c>
      <c r="B137" s="205" t="s">
        <v>422</v>
      </c>
      <c r="C137" s="205" t="s">
        <v>92</v>
      </c>
      <c r="D137" s="205" t="s">
        <v>134</v>
      </c>
      <c r="E137" s="205" t="s">
        <v>457</v>
      </c>
      <c r="F137" s="205" t="s">
        <v>188</v>
      </c>
      <c r="G137" s="206">
        <v>6</v>
      </c>
      <c r="H137" s="206">
        <v>8</v>
      </c>
      <c r="I137" s="206">
        <v>4.5</v>
      </c>
      <c r="J137" s="205">
        <v>32.5</v>
      </c>
      <c r="K137" s="196" t="s">
        <v>56</v>
      </c>
      <c r="M137" s="196">
        <v>27</v>
      </c>
    </row>
    <row r="138" spans="1:13" ht="15">
      <c r="A138" s="204">
        <v>137</v>
      </c>
      <c r="B138" s="205" t="s">
        <v>305</v>
      </c>
      <c r="C138" s="205" t="s">
        <v>50</v>
      </c>
      <c r="D138" s="205" t="s">
        <v>134</v>
      </c>
      <c r="E138" s="205" t="s">
        <v>458</v>
      </c>
      <c r="F138" s="205" t="s">
        <v>188</v>
      </c>
      <c r="G138" s="206">
        <v>6</v>
      </c>
      <c r="H138" s="206">
        <v>7.75</v>
      </c>
      <c r="I138" s="206">
        <v>2.5</v>
      </c>
      <c r="J138" s="205">
        <v>30</v>
      </c>
      <c r="K138" s="196" t="s">
        <v>56</v>
      </c>
      <c r="M138" s="196">
        <v>28</v>
      </c>
    </row>
    <row r="139" spans="1:13" ht="15">
      <c r="A139" s="204">
        <v>138</v>
      </c>
      <c r="B139" s="205" t="s">
        <v>450</v>
      </c>
      <c r="C139" s="205" t="s">
        <v>50</v>
      </c>
      <c r="D139" s="205" t="s">
        <v>134</v>
      </c>
      <c r="E139" s="205" t="s">
        <v>459</v>
      </c>
      <c r="F139" s="205" t="s">
        <v>188</v>
      </c>
      <c r="G139" s="206">
        <v>6.5</v>
      </c>
      <c r="H139" s="206">
        <v>7.75</v>
      </c>
      <c r="I139" s="206">
        <v>6</v>
      </c>
      <c r="J139" s="205">
        <v>34.5</v>
      </c>
      <c r="K139" s="196" t="s">
        <v>56</v>
      </c>
      <c r="M139" s="196">
        <v>29</v>
      </c>
    </row>
    <row r="140" spans="1:13" ht="15">
      <c r="A140" s="204">
        <v>139</v>
      </c>
      <c r="B140" s="205" t="s">
        <v>330</v>
      </c>
      <c r="C140" s="205" t="s">
        <v>72</v>
      </c>
      <c r="D140" s="205" t="s">
        <v>134</v>
      </c>
      <c r="E140" s="205" t="s">
        <v>367</v>
      </c>
      <c r="F140" s="205" t="s">
        <v>188</v>
      </c>
      <c r="G140" s="206">
        <v>6</v>
      </c>
      <c r="H140" s="206">
        <v>7.5</v>
      </c>
      <c r="I140" s="206">
        <v>4.5</v>
      </c>
      <c r="J140" s="205">
        <v>31.5</v>
      </c>
      <c r="K140" s="196" t="s">
        <v>56</v>
      </c>
      <c r="M140" s="196">
        <v>30</v>
      </c>
    </row>
    <row r="141" spans="1:13" ht="15">
      <c r="A141" s="204">
        <v>140</v>
      </c>
      <c r="B141" s="205" t="s">
        <v>461</v>
      </c>
      <c r="C141" s="205" t="s">
        <v>73</v>
      </c>
      <c r="D141" s="205" t="s">
        <v>134</v>
      </c>
      <c r="E141" s="205" t="s">
        <v>462</v>
      </c>
      <c r="F141" s="205" t="s">
        <v>188</v>
      </c>
      <c r="G141" s="206">
        <v>5.25</v>
      </c>
      <c r="H141" s="206">
        <v>7.75</v>
      </c>
      <c r="I141" s="206">
        <v>4.5</v>
      </c>
      <c r="J141" s="205">
        <v>30.5</v>
      </c>
      <c r="K141" s="196" t="s">
        <v>56</v>
      </c>
      <c r="M141" s="196">
        <v>31</v>
      </c>
    </row>
    <row r="142" spans="1:13" ht="15">
      <c r="A142" s="204">
        <v>141</v>
      </c>
      <c r="B142" s="205" t="s">
        <v>464</v>
      </c>
      <c r="C142" s="205" t="s">
        <v>60</v>
      </c>
      <c r="D142" s="205" t="s">
        <v>134</v>
      </c>
      <c r="E142" s="205" t="s">
        <v>465</v>
      </c>
      <c r="F142" s="205" t="s">
        <v>188</v>
      </c>
      <c r="G142" s="206">
        <v>5.75</v>
      </c>
      <c r="H142" s="206">
        <v>7.75</v>
      </c>
      <c r="I142" s="206">
        <v>7</v>
      </c>
      <c r="J142" s="205">
        <v>34</v>
      </c>
      <c r="K142" s="196" t="s">
        <v>56</v>
      </c>
      <c r="M142" s="196">
        <v>32</v>
      </c>
    </row>
    <row r="143" spans="1:13" ht="15">
      <c r="A143" s="204">
        <v>142</v>
      </c>
      <c r="B143" s="205" t="s">
        <v>466</v>
      </c>
      <c r="C143" s="205" t="s">
        <v>2</v>
      </c>
      <c r="D143" s="205" t="s">
        <v>134</v>
      </c>
      <c r="E143" s="205" t="s">
        <v>467</v>
      </c>
      <c r="F143" s="205" t="s">
        <v>188</v>
      </c>
      <c r="G143" s="206">
        <v>6</v>
      </c>
      <c r="H143" s="206">
        <v>6.5</v>
      </c>
      <c r="I143" s="206">
        <v>2.5</v>
      </c>
      <c r="J143" s="205">
        <v>27.5</v>
      </c>
      <c r="K143" s="196" t="s">
        <v>56</v>
      </c>
      <c r="M143" s="196">
        <v>33</v>
      </c>
    </row>
    <row r="144" spans="1:13" ht="15">
      <c r="A144" s="204">
        <v>143</v>
      </c>
      <c r="B144" s="205" t="s">
        <v>231</v>
      </c>
      <c r="C144" s="205" t="s">
        <v>59</v>
      </c>
      <c r="D144" s="205" t="s">
        <v>134</v>
      </c>
      <c r="E144" s="205" t="s">
        <v>468</v>
      </c>
      <c r="F144" s="205" t="s">
        <v>188</v>
      </c>
      <c r="G144" s="206">
        <v>7.5</v>
      </c>
      <c r="H144" s="206">
        <v>6.25</v>
      </c>
      <c r="I144" s="206">
        <v>4</v>
      </c>
      <c r="J144" s="205">
        <v>31.5</v>
      </c>
      <c r="K144" s="196" t="s">
        <v>56</v>
      </c>
      <c r="M144" s="196">
        <v>34</v>
      </c>
    </row>
    <row r="145" spans="1:13" ht="15">
      <c r="A145" s="204">
        <v>144</v>
      </c>
      <c r="B145" s="205" t="s">
        <v>469</v>
      </c>
      <c r="C145" s="205" t="s">
        <v>470</v>
      </c>
      <c r="D145" s="205" t="s">
        <v>134</v>
      </c>
      <c r="E145" s="205" t="s">
        <v>471</v>
      </c>
      <c r="F145" s="205" t="s">
        <v>188</v>
      </c>
      <c r="G145" s="206">
        <v>6</v>
      </c>
      <c r="H145" s="206">
        <v>7.25</v>
      </c>
      <c r="I145" s="206">
        <v>8</v>
      </c>
      <c r="J145" s="205">
        <v>34.5</v>
      </c>
      <c r="K145" s="196" t="s">
        <v>56</v>
      </c>
      <c r="M145" s="196">
        <v>35</v>
      </c>
    </row>
    <row r="146" spans="1:12" ht="15">
      <c r="A146" s="204">
        <v>145</v>
      </c>
      <c r="B146" s="205" t="s">
        <v>133</v>
      </c>
      <c r="C146" s="205" t="s">
        <v>111</v>
      </c>
      <c r="D146" s="205" t="s">
        <v>138</v>
      </c>
      <c r="E146" s="205" t="s">
        <v>259</v>
      </c>
      <c r="F146" s="205" t="s">
        <v>188</v>
      </c>
      <c r="G146" s="206">
        <v>7.25</v>
      </c>
      <c r="H146" s="206">
        <v>5.25</v>
      </c>
      <c r="I146" s="206">
        <v>4.25</v>
      </c>
      <c r="J146" s="205">
        <v>29.25</v>
      </c>
      <c r="K146" s="196" t="s">
        <v>56</v>
      </c>
      <c r="L146" s="196">
        <v>1</v>
      </c>
    </row>
    <row r="147" spans="1:12" ht="15">
      <c r="A147" s="204">
        <v>146</v>
      </c>
      <c r="B147" s="205" t="s">
        <v>437</v>
      </c>
      <c r="C147" s="205" t="s">
        <v>12</v>
      </c>
      <c r="D147" s="205" t="s">
        <v>138</v>
      </c>
      <c r="E147" s="205" t="s">
        <v>472</v>
      </c>
      <c r="F147" s="205" t="s">
        <v>188</v>
      </c>
      <c r="G147" s="206">
        <v>7.25</v>
      </c>
      <c r="H147" s="206">
        <v>6.75</v>
      </c>
      <c r="I147" s="206">
        <v>5.75</v>
      </c>
      <c r="J147" s="205">
        <v>33.75</v>
      </c>
      <c r="K147" s="196" t="s">
        <v>56</v>
      </c>
      <c r="L147" s="196">
        <v>2</v>
      </c>
    </row>
    <row r="148" spans="1:12" ht="15">
      <c r="A148" s="204">
        <v>147</v>
      </c>
      <c r="B148" s="205" t="s">
        <v>288</v>
      </c>
      <c r="C148" s="205" t="s">
        <v>3</v>
      </c>
      <c r="D148" s="208" t="s">
        <v>138</v>
      </c>
      <c r="E148" s="205" t="s">
        <v>289</v>
      </c>
      <c r="F148" s="205" t="s">
        <v>188</v>
      </c>
      <c r="G148" s="206">
        <v>4.75</v>
      </c>
      <c r="H148" s="206">
        <v>7.25</v>
      </c>
      <c r="I148" s="206">
        <v>7.5</v>
      </c>
      <c r="J148" s="205">
        <v>31.5</v>
      </c>
      <c r="L148" s="196">
        <v>3</v>
      </c>
    </row>
    <row r="149" spans="1:12" ht="15">
      <c r="A149" s="204">
        <v>148</v>
      </c>
      <c r="B149" s="205" t="s">
        <v>473</v>
      </c>
      <c r="C149" s="205" t="s">
        <v>474</v>
      </c>
      <c r="D149" s="205" t="s">
        <v>138</v>
      </c>
      <c r="E149" s="205" t="s">
        <v>373</v>
      </c>
      <c r="F149" s="205" t="s">
        <v>188</v>
      </c>
      <c r="G149" s="206">
        <v>3.25</v>
      </c>
      <c r="H149" s="206">
        <v>6.25</v>
      </c>
      <c r="I149" s="206">
        <v>5</v>
      </c>
      <c r="J149" s="205">
        <v>24</v>
      </c>
      <c r="K149" s="196" t="s">
        <v>56</v>
      </c>
      <c r="L149" s="196">
        <v>4</v>
      </c>
    </row>
    <row r="150" spans="1:12" ht="15">
      <c r="A150" s="204">
        <v>149</v>
      </c>
      <c r="B150" s="205" t="s">
        <v>320</v>
      </c>
      <c r="C150" s="205" t="s">
        <v>89</v>
      </c>
      <c r="D150" s="205" t="s">
        <v>138</v>
      </c>
      <c r="E150" s="205" t="s">
        <v>378</v>
      </c>
      <c r="F150" s="205" t="s">
        <v>475</v>
      </c>
      <c r="G150" s="206">
        <v>4.75</v>
      </c>
      <c r="H150" s="206">
        <v>7</v>
      </c>
      <c r="I150" s="206">
        <v>3.5</v>
      </c>
      <c r="J150" s="205">
        <v>27</v>
      </c>
      <c r="K150" s="196" t="s">
        <v>56</v>
      </c>
      <c r="L150" s="196">
        <v>5</v>
      </c>
    </row>
    <row r="151" spans="1:12" ht="15">
      <c r="A151" s="204">
        <v>150</v>
      </c>
      <c r="B151" s="205" t="s">
        <v>476</v>
      </c>
      <c r="C151" s="205" t="s">
        <v>57</v>
      </c>
      <c r="D151" s="205" t="s">
        <v>138</v>
      </c>
      <c r="E151" s="205" t="s">
        <v>477</v>
      </c>
      <c r="F151" s="205" t="s">
        <v>188</v>
      </c>
      <c r="G151" s="206">
        <v>5.25</v>
      </c>
      <c r="H151" s="206">
        <v>7</v>
      </c>
      <c r="I151" s="206">
        <v>4</v>
      </c>
      <c r="J151" s="205">
        <v>28.5</v>
      </c>
      <c r="K151" s="196" t="s">
        <v>56</v>
      </c>
      <c r="L151" s="196">
        <v>6</v>
      </c>
    </row>
    <row r="152" spans="1:12" ht="15">
      <c r="A152" s="204">
        <v>151</v>
      </c>
      <c r="B152" s="205" t="s">
        <v>478</v>
      </c>
      <c r="C152" s="205" t="s">
        <v>100</v>
      </c>
      <c r="D152" s="205" t="s">
        <v>138</v>
      </c>
      <c r="E152" s="205" t="s">
        <v>479</v>
      </c>
      <c r="F152" s="205" t="s">
        <v>188</v>
      </c>
      <c r="G152" s="206">
        <v>3.25</v>
      </c>
      <c r="H152" s="206">
        <v>7</v>
      </c>
      <c r="I152" s="206">
        <v>4</v>
      </c>
      <c r="J152" s="205">
        <v>24.5</v>
      </c>
      <c r="K152" s="196" t="s">
        <v>56</v>
      </c>
      <c r="L152" s="196">
        <v>7</v>
      </c>
    </row>
    <row r="153" spans="1:12" ht="15">
      <c r="A153" s="204">
        <v>152</v>
      </c>
      <c r="B153" s="205" t="s">
        <v>480</v>
      </c>
      <c r="C153" s="205" t="s">
        <v>83</v>
      </c>
      <c r="D153" s="205" t="s">
        <v>138</v>
      </c>
      <c r="E153" s="205" t="s">
        <v>481</v>
      </c>
      <c r="F153" s="205" t="s">
        <v>188</v>
      </c>
      <c r="G153" s="206">
        <v>5.5</v>
      </c>
      <c r="H153" s="206">
        <v>5</v>
      </c>
      <c r="I153" s="206">
        <v>4.25</v>
      </c>
      <c r="J153" s="205">
        <v>25.25</v>
      </c>
      <c r="K153" s="196" t="s">
        <v>56</v>
      </c>
      <c r="L153" s="196">
        <v>8</v>
      </c>
    </row>
    <row r="154" spans="1:12" ht="15">
      <c r="A154" s="204">
        <v>153</v>
      </c>
      <c r="B154" s="205" t="s">
        <v>482</v>
      </c>
      <c r="C154" s="205" t="s">
        <v>113</v>
      </c>
      <c r="D154" s="205" t="s">
        <v>138</v>
      </c>
      <c r="E154" s="205" t="s">
        <v>483</v>
      </c>
      <c r="F154" s="205" t="s">
        <v>227</v>
      </c>
      <c r="G154" s="206">
        <v>4.5</v>
      </c>
      <c r="H154" s="206">
        <v>6</v>
      </c>
      <c r="I154" s="206">
        <v>4.75</v>
      </c>
      <c r="J154" s="205">
        <v>25.75</v>
      </c>
      <c r="K154" s="196" t="s">
        <v>56</v>
      </c>
      <c r="L154" s="196">
        <v>9</v>
      </c>
    </row>
    <row r="155" spans="1:12" ht="15">
      <c r="A155" s="204">
        <v>154</v>
      </c>
      <c r="B155" s="205" t="s">
        <v>484</v>
      </c>
      <c r="C155" s="205" t="s">
        <v>63</v>
      </c>
      <c r="D155" s="205" t="s">
        <v>138</v>
      </c>
      <c r="E155" s="205" t="s">
        <v>316</v>
      </c>
      <c r="F155" s="205" t="s">
        <v>188</v>
      </c>
      <c r="G155" s="206">
        <v>7.25</v>
      </c>
      <c r="H155" s="206">
        <v>3.75</v>
      </c>
      <c r="I155" s="206">
        <v>4.25</v>
      </c>
      <c r="J155" s="205">
        <v>26.25</v>
      </c>
      <c r="K155" s="196" t="s">
        <v>56</v>
      </c>
      <c r="L155" s="196">
        <v>10</v>
      </c>
    </row>
    <row r="156" spans="1:12" ht="15">
      <c r="A156" s="204">
        <v>155</v>
      </c>
      <c r="B156" s="205" t="s">
        <v>359</v>
      </c>
      <c r="C156" s="205" t="s">
        <v>102</v>
      </c>
      <c r="D156" s="205" t="s">
        <v>138</v>
      </c>
      <c r="E156" s="205" t="s">
        <v>485</v>
      </c>
      <c r="F156" s="205" t="s">
        <v>188</v>
      </c>
      <c r="G156" s="206">
        <v>5.25</v>
      </c>
      <c r="H156" s="206">
        <v>6.25</v>
      </c>
      <c r="I156" s="206">
        <v>3</v>
      </c>
      <c r="J156" s="205">
        <v>26</v>
      </c>
      <c r="K156" s="196" t="s">
        <v>56</v>
      </c>
      <c r="L156" s="196">
        <v>11</v>
      </c>
    </row>
    <row r="157" spans="1:12" ht="15">
      <c r="A157" s="204">
        <v>156</v>
      </c>
      <c r="B157" s="205" t="s">
        <v>336</v>
      </c>
      <c r="C157" s="205" t="s">
        <v>486</v>
      </c>
      <c r="D157" s="205" t="s">
        <v>138</v>
      </c>
      <c r="E157" s="205" t="s">
        <v>448</v>
      </c>
      <c r="F157" s="205" t="s">
        <v>188</v>
      </c>
      <c r="G157" s="206">
        <v>6</v>
      </c>
      <c r="H157" s="206">
        <v>4.75</v>
      </c>
      <c r="I157" s="206">
        <v>3.75</v>
      </c>
      <c r="J157" s="205">
        <v>25.25</v>
      </c>
      <c r="K157" s="196" t="s">
        <v>56</v>
      </c>
      <c r="L157" s="196">
        <v>12</v>
      </c>
    </row>
    <row r="158" spans="1:12" ht="15">
      <c r="A158" s="204">
        <v>157</v>
      </c>
      <c r="B158" s="205" t="s">
        <v>487</v>
      </c>
      <c r="C158" s="205" t="s">
        <v>66</v>
      </c>
      <c r="D158" s="205" t="s">
        <v>138</v>
      </c>
      <c r="E158" s="205" t="s">
        <v>488</v>
      </c>
      <c r="F158" s="205" t="s">
        <v>188</v>
      </c>
      <c r="G158" s="206">
        <v>5.5</v>
      </c>
      <c r="H158" s="206">
        <v>6.25</v>
      </c>
      <c r="I158" s="206">
        <v>2.5</v>
      </c>
      <c r="J158" s="205">
        <v>26</v>
      </c>
      <c r="K158" s="196" t="s">
        <v>56</v>
      </c>
      <c r="L158" s="196">
        <v>13</v>
      </c>
    </row>
    <row r="159" spans="1:12" ht="15">
      <c r="A159" s="204">
        <v>158</v>
      </c>
      <c r="B159" s="205" t="s">
        <v>301</v>
      </c>
      <c r="C159" s="205" t="s">
        <v>66</v>
      </c>
      <c r="D159" s="205" t="s">
        <v>138</v>
      </c>
      <c r="E159" s="205" t="s">
        <v>489</v>
      </c>
      <c r="F159" s="205" t="s">
        <v>188</v>
      </c>
      <c r="G159" s="206">
        <v>4.75</v>
      </c>
      <c r="H159" s="206">
        <v>7.75</v>
      </c>
      <c r="I159" s="206">
        <v>5.25</v>
      </c>
      <c r="J159" s="205">
        <v>30.25</v>
      </c>
      <c r="K159" s="196" t="s">
        <v>56</v>
      </c>
      <c r="L159" s="196">
        <v>14</v>
      </c>
    </row>
    <row r="160" spans="1:12" ht="15">
      <c r="A160" s="204">
        <v>159</v>
      </c>
      <c r="B160" s="205" t="s">
        <v>490</v>
      </c>
      <c r="C160" s="205" t="s">
        <v>10</v>
      </c>
      <c r="D160" s="205" t="s">
        <v>138</v>
      </c>
      <c r="E160" s="205" t="s">
        <v>353</v>
      </c>
      <c r="F160" s="205" t="s">
        <v>423</v>
      </c>
      <c r="G160" s="206">
        <v>4.5</v>
      </c>
      <c r="H160" s="206">
        <v>7.75</v>
      </c>
      <c r="I160" s="206">
        <v>2.25</v>
      </c>
      <c r="J160" s="205">
        <v>26.75</v>
      </c>
      <c r="K160" s="196" t="s">
        <v>56</v>
      </c>
      <c r="L160" s="196">
        <v>15</v>
      </c>
    </row>
    <row r="161" spans="1:12" ht="15">
      <c r="A161" s="204">
        <v>160</v>
      </c>
      <c r="B161" s="205" t="s">
        <v>491</v>
      </c>
      <c r="C161" s="205" t="s">
        <v>85</v>
      </c>
      <c r="D161" s="205" t="s">
        <v>138</v>
      </c>
      <c r="E161" s="205" t="s">
        <v>430</v>
      </c>
      <c r="F161" s="205" t="s">
        <v>188</v>
      </c>
      <c r="G161" s="206">
        <v>6</v>
      </c>
      <c r="H161" s="206">
        <v>7.75</v>
      </c>
      <c r="I161" s="206">
        <v>4.5</v>
      </c>
      <c r="J161" s="205">
        <v>32</v>
      </c>
      <c r="K161" s="196" t="s">
        <v>56</v>
      </c>
      <c r="L161" s="196">
        <v>16</v>
      </c>
    </row>
    <row r="162" spans="1:12" ht="15">
      <c r="A162" s="204">
        <v>161</v>
      </c>
      <c r="B162" s="205" t="s">
        <v>301</v>
      </c>
      <c r="C162" s="205" t="s">
        <v>492</v>
      </c>
      <c r="D162" s="205" t="s">
        <v>138</v>
      </c>
      <c r="E162" s="205" t="s">
        <v>457</v>
      </c>
      <c r="F162" s="205" t="s">
        <v>188</v>
      </c>
      <c r="G162" s="206">
        <v>5.25</v>
      </c>
      <c r="H162" s="206">
        <v>7</v>
      </c>
      <c r="I162" s="206">
        <v>3.5</v>
      </c>
      <c r="J162" s="205">
        <v>28</v>
      </c>
      <c r="K162" s="196" t="s">
        <v>56</v>
      </c>
      <c r="L162" s="196">
        <v>17</v>
      </c>
    </row>
    <row r="163" spans="1:12" ht="15">
      <c r="A163" s="204">
        <v>162</v>
      </c>
      <c r="B163" s="205" t="s">
        <v>268</v>
      </c>
      <c r="C163" s="205" t="s">
        <v>493</v>
      </c>
      <c r="D163" s="205" t="s">
        <v>138</v>
      </c>
      <c r="E163" s="205" t="s">
        <v>494</v>
      </c>
      <c r="F163" s="205" t="s">
        <v>188</v>
      </c>
      <c r="G163" s="206">
        <v>5.25</v>
      </c>
      <c r="H163" s="206">
        <v>5.5</v>
      </c>
      <c r="I163" s="206">
        <v>3.5</v>
      </c>
      <c r="J163" s="205">
        <v>25</v>
      </c>
      <c r="L163" s="196">
        <v>18</v>
      </c>
    </row>
    <row r="164" spans="1:12" ht="15">
      <c r="A164" s="204">
        <v>163</v>
      </c>
      <c r="B164" s="205" t="s">
        <v>495</v>
      </c>
      <c r="C164" s="205" t="s">
        <v>29</v>
      </c>
      <c r="D164" s="205" t="s">
        <v>138</v>
      </c>
      <c r="E164" s="205" t="s">
        <v>447</v>
      </c>
      <c r="F164" s="205" t="s">
        <v>188</v>
      </c>
      <c r="G164" s="206">
        <v>5</v>
      </c>
      <c r="H164" s="206">
        <v>6.25</v>
      </c>
      <c r="I164" s="206">
        <v>6</v>
      </c>
      <c r="J164" s="205">
        <v>28.5</v>
      </c>
      <c r="K164" s="196" t="s">
        <v>56</v>
      </c>
      <c r="L164" s="196">
        <v>19</v>
      </c>
    </row>
    <row r="165" spans="1:12" ht="15">
      <c r="A165" s="204">
        <v>164</v>
      </c>
      <c r="B165" s="205" t="s">
        <v>383</v>
      </c>
      <c r="C165" s="205" t="s">
        <v>28</v>
      </c>
      <c r="D165" s="205" t="s">
        <v>138</v>
      </c>
      <c r="E165" s="205" t="s">
        <v>274</v>
      </c>
      <c r="F165" s="205" t="s">
        <v>188</v>
      </c>
      <c r="G165" s="206">
        <v>6.25</v>
      </c>
      <c r="H165" s="206">
        <v>7</v>
      </c>
      <c r="I165" s="206">
        <v>4.75</v>
      </c>
      <c r="J165" s="205">
        <v>31.25</v>
      </c>
      <c r="K165" s="196" t="s">
        <v>56</v>
      </c>
      <c r="L165" s="196">
        <v>20</v>
      </c>
    </row>
    <row r="166" spans="1:12" ht="15">
      <c r="A166" s="204">
        <v>165</v>
      </c>
      <c r="B166" s="205" t="s">
        <v>322</v>
      </c>
      <c r="C166" s="205" t="s">
        <v>323</v>
      </c>
      <c r="D166" s="208" t="s">
        <v>138</v>
      </c>
      <c r="E166" s="205" t="s">
        <v>324</v>
      </c>
      <c r="F166" s="205" t="s">
        <v>188</v>
      </c>
      <c r="G166" s="206">
        <v>3.75</v>
      </c>
      <c r="H166" s="206">
        <v>8</v>
      </c>
      <c r="I166" s="206">
        <v>6</v>
      </c>
      <c r="J166" s="205">
        <v>29.5</v>
      </c>
      <c r="L166" s="196">
        <v>21</v>
      </c>
    </row>
    <row r="167" spans="1:12" ht="15">
      <c r="A167" s="204">
        <v>166</v>
      </c>
      <c r="B167" s="205" t="s">
        <v>496</v>
      </c>
      <c r="C167" s="205" t="s">
        <v>48</v>
      </c>
      <c r="D167" s="205" t="s">
        <v>138</v>
      </c>
      <c r="E167" s="205" t="s">
        <v>497</v>
      </c>
      <c r="F167" s="205" t="s">
        <v>188</v>
      </c>
      <c r="G167" s="206">
        <v>5.75</v>
      </c>
      <c r="H167" s="206">
        <v>6.5</v>
      </c>
      <c r="I167" s="206">
        <v>2.75</v>
      </c>
      <c r="J167" s="205">
        <v>27.25</v>
      </c>
      <c r="K167" s="196" t="s">
        <v>56</v>
      </c>
      <c r="L167" s="196">
        <v>22</v>
      </c>
    </row>
    <row r="168" spans="1:12" ht="15">
      <c r="A168" s="204">
        <v>167</v>
      </c>
      <c r="B168" s="205" t="s">
        <v>498</v>
      </c>
      <c r="C168" s="205" t="s">
        <v>69</v>
      </c>
      <c r="D168" s="205" t="s">
        <v>138</v>
      </c>
      <c r="E168" s="205" t="s">
        <v>274</v>
      </c>
      <c r="F168" s="205" t="s">
        <v>188</v>
      </c>
      <c r="G168" s="206">
        <v>6.25</v>
      </c>
      <c r="H168" s="206">
        <v>3.75</v>
      </c>
      <c r="I168" s="206">
        <v>4</v>
      </c>
      <c r="J168" s="205">
        <v>24</v>
      </c>
      <c r="K168" s="196" t="s">
        <v>56</v>
      </c>
      <c r="L168" s="196">
        <v>23</v>
      </c>
    </row>
    <row r="169" spans="1:12" ht="15">
      <c r="A169" s="204">
        <v>168</v>
      </c>
      <c r="B169" s="205" t="s">
        <v>476</v>
      </c>
      <c r="C169" s="205" t="s">
        <v>499</v>
      </c>
      <c r="D169" s="205" t="s">
        <v>138</v>
      </c>
      <c r="E169" s="205" t="s">
        <v>500</v>
      </c>
      <c r="F169" s="205" t="s">
        <v>188</v>
      </c>
      <c r="G169" s="206">
        <v>4.75</v>
      </c>
      <c r="H169" s="206">
        <v>5.5</v>
      </c>
      <c r="I169" s="206">
        <v>3.25</v>
      </c>
      <c r="J169" s="205">
        <v>23.75</v>
      </c>
      <c r="K169" s="196" t="s">
        <v>56</v>
      </c>
      <c r="L169" s="196">
        <v>24</v>
      </c>
    </row>
    <row r="170" spans="1:24" ht="15">
      <c r="A170" s="204">
        <v>169</v>
      </c>
      <c r="B170" s="205" t="s">
        <v>502</v>
      </c>
      <c r="C170" s="205" t="s">
        <v>32</v>
      </c>
      <c r="D170" s="205" t="s">
        <v>138</v>
      </c>
      <c r="E170" s="205" t="s">
        <v>503</v>
      </c>
      <c r="F170" s="205" t="s">
        <v>188</v>
      </c>
      <c r="G170" s="206">
        <v>6.25</v>
      </c>
      <c r="H170" s="206">
        <v>4.75</v>
      </c>
      <c r="I170" s="206">
        <v>5</v>
      </c>
      <c r="J170" s="205">
        <v>27</v>
      </c>
      <c r="K170" s="196" t="s">
        <v>56</v>
      </c>
      <c r="L170" s="196">
        <v>25</v>
      </c>
      <c r="O170" s="204">
        <v>192</v>
      </c>
      <c r="P170" s="205" t="s">
        <v>351</v>
      </c>
      <c r="Q170" s="205" t="s">
        <v>70</v>
      </c>
      <c r="R170" s="205" t="s">
        <v>138</v>
      </c>
      <c r="S170" s="205" t="s">
        <v>501</v>
      </c>
      <c r="T170" s="205" t="s">
        <v>188</v>
      </c>
      <c r="U170" s="206">
        <v>6.75</v>
      </c>
      <c r="V170" s="206">
        <v>6</v>
      </c>
      <c r="W170" s="206">
        <v>4</v>
      </c>
      <c r="X170" s="205">
        <v>29.5</v>
      </c>
    </row>
    <row r="171" spans="1:24" ht="15">
      <c r="A171" s="204">
        <v>170</v>
      </c>
      <c r="B171" s="205" t="s">
        <v>504</v>
      </c>
      <c r="C171" s="205" t="s">
        <v>505</v>
      </c>
      <c r="D171" s="205" t="s">
        <v>138</v>
      </c>
      <c r="E171" s="205" t="s">
        <v>222</v>
      </c>
      <c r="F171" s="205" t="s">
        <v>188</v>
      </c>
      <c r="G171" s="206">
        <v>5</v>
      </c>
      <c r="H171" s="206">
        <v>7.25</v>
      </c>
      <c r="I171" s="206">
        <v>4.25</v>
      </c>
      <c r="J171" s="205">
        <v>28.75</v>
      </c>
      <c r="K171" s="196" t="s">
        <v>56</v>
      </c>
      <c r="L171" s="196">
        <v>26</v>
      </c>
      <c r="O171" s="204">
        <v>197</v>
      </c>
      <c r="P171" s="205" t="s">
        <v>508</v>
      </c>
      <c r="Q171" s="205" t="s">
        <v>97</v>
      </c>
      <c r="R171" s="205" t="s">
        <v>138</v>
      </c>
      <c r="S171" s="207">
        <v>36563</v>
      </c>
      <c r="T171" s="205"/>
      <c r="U171" s="206">
        <v>6</v>
      </c>
      <c r="V171" s="206">
        <v>7</v>
      </c>
      <c r="W171" s="206">
        <v>3.75</v>
      </c>
      <c r="X171" s="205"/>
    </row>
    <row r="172" spans="1:24" ht="15">
      <c r="A172" s="204">
        <v>171</v>
      </c>
      <c r="B172" s="205" t="s">
        <v>374</v>
      </c>
      <c r="C172" s="205" t="s">
        <v>92</v>
      </c>
      <c r="D172" s="205" t="s">
        <v>138</v>
      </c>
      <c r="E172" s="205" t="s">
        <v>218</v>
      </c>
      <c r="F172" s="205" t="s">
        <v>188</v>
      </c>
      <c r="G172" s="206">
        <v>6.5</v>
      </c>
      <c r="H172" s="206">
        <v>7</v>
      </c>
      <c r="I172" s="206">
        <v>3.25</v>
      </c>
      <c r="J172" s="205">
        <v>30.25</v>
      </c>
      <c r="K172" s="196" t="s">
        <v>56</v>
      </c>
      <c r="L172" s="196">
        <v>27</v>
      </c>
      <c r="O172" s="204">
        <v>200</v>
      </c>
      <c r="P172" s="205" t="s">
        <v>512</v>
      </c>
      <c r="Q172" s="205" t="s">
        <v>60</v>
      </c>
      <c r="R172" s="205" t="s">
        <v>138</v>
      </c>
      <c r="S172" s="207">
        <v>36794</v>
      </c>
      <c r="T172" s="205"/>
      <c r="U172" s="206">
        <v>6.5</v>
      </c>
      <c r="V172" s="206">
        <v>6.75</v>
      </c>
      <c r="W172" s="206">
        <v>5.25</v>
      </c>
      <c r="X172" s="205"/>
    </row>
    <row r="173" spans="1:12" ht="15">
      <c r="A173" s="204">
        <v>172</v>
      </c>
      <c r="B173" s="205" t="s">
        <v>268</v>
      </c>
      <c r="C173" s="205" t="s">
        <v>506</v>
      </c>
      <c r="D173" s="205" t="s">
        <v>138</v>
      </c>
      <c r="E173" s="205" t="s">
        <v>507</v>
      </c>
      <c r="F173" s="205" t="s">
        <v>188</v>
      </c>
      <c r="G173" s="206">
        <v>6.75</v>
      </c>
      <c r="H173" s="206">
        <v>6.25</v>
      </c>
      <c r="I173" s="206">
        <v>2.5</v>
      </c>
      <c r="J173" s="205">
        <v>28.5</v>
      </c>
      <c r="K173" s="196" t="s">
        <v>56</v>
      </c>
      <c r="L173" s="196">
        <v>28</v>
      </c>
    </row>
    <row r="174" spans="1:12" ht="15">
      <c r="A174" s="204">
        <v>173</v>
      </c>
      <c r="B174" s="205" t="s">
        <v>511</v>
      </c>
      <c r="C174" s="205" t="s">
        <v>109</v>
      </c>
      <c r="D174" s="205" t="s">
        <v>138</v>
      </c>
      <c r="E174" s="205" t="s">
        <v>289</v>
      </c>
      <c r="F174" s="205" t="s">
        <v>188</v>
      </c>
      <c r="G174" s="206">
        <v>6</v>
      </c>
      <c r="H174" s="206">
        <v>5.5</v>
      </c>
      <c r="I174" s="206">
        <v>3.5</v>
      </c>
      <c r="J174" s="205">
        <v>26.5</v>
      </c>
      <c r="K174" s="196" t="s">
        <v>56</v>
      </c>
      <c r="L174" s="196">
        <v>29</v>
      </c>
    </row>
    <row r="175" spans="1:12" ht="15">
      <c r="A175" s="204">
        <v>174</v>
      </c>
      <c r="B175" s="210" t="s">
        <v>236</v>
      </c>
      <c r="C175" s="210" t="s">
        <v>509</v>
      </c>
      <c r="D175" s="210" t="s">
        <v>138</v>
      </c>
      <c r="E175" s="210" t="s">
        <v>510</v>
      </c>
      <c r="F175" s="205" t="s">
        <v>188</v>
      </c>
      <c r="G175" s="206">
        <v>6</v>
      </c>
      <c r="H175" s="206">
        <v>7.25</v>
      </c>
      <c r="I175" s="206">
        <v>4.5</v>
      </c>
      <c r="J175" s="210">
        <v>31</v>
      </c>
      <c r="K175" s="196" t="s">
        <v>56</v>
      </c>
      <c r="L175" s="196">
        <v>30</v>
      </c>
    </row>
    <row r="176" spans="1:12" ht="15">
      <c r="A176" s="204">
        <v>175</v>
      </c>
      <c r="B176" s="208" t="s">
        <v>642</v>
      </c>
      <c r="C176" s="205" t="s">
        <v>643</v>
      </c>
      <c r="D176" s="208" t="s">
        <v>138</v>
      </c>
      <c r="E176" s="205"/>
      <c r="F176" s="205" t="s">
        <v>188</v>
      </c>
      <c r="G176" s="206">
        <v>5.5</v>
      </c>
      <c r="H176" s="206">
        <v>4.5</v>
      </c>
      <c r="I176" s="206">
        <v>2.5</v>
      </c>
      <c r="J176" s="205"/>
      <c r="K176" s="196" t="s">
        <v>56</v>
      </c>
      <c r="L176" s="196">
        <v>31</v>
      </c>
    </row>
    <row r="177" spans="1:12" ht="15">
      <c r="A177" s="204">
        <v>176</v>
      </c>
      <c r="B177" s="205" t="s">
        <v>236</v>
      </c>
      <c r="C177" s="205" t="s">
        <v>11</v>
      </c>
      <c r="D177" s="205" t="s">
        <v>138</v>
      </c>
      <c r="E177" s="207">
        <v>36795</v>
      </c>
      <c r="F177" s="205" t="s">
        <v>188</v>
      </c>
      <c r="G177" s="206">
        <v>6.5</v>
      </c>
      <c r="H177" s="206">
        <v>6.5</v>
      </c>
      <c r="I177" s="206">
        <v>5</v>
      </c>
      <c r="J177" s="205"/>
      <c r="K177" s="196" t="s">
        <v>56</v>
      </c>
      <c r="L177" s="196">
        <v>32</v>
      </c>
    </row>
    <row r="178" spans="1:12" ht="15">
      <c r="A178" s="204">
        <v>177</v>
      </c>
      <c r="B178" s="205" t="s">
        <v>359</v>
      </c>
      <c r="C178" s="205" t="s">
        <v>126</v>
      </c>
      <c r="D178" s="205" t="s">
        <v>138</v>
      </c>
      <c r="E178" s="207">
        <v>36884</v>
      </c>
      <c r="F178" s="205" t="s">
        <v>188</v>
      </c>
      <c r="G178" s="206">
        <v>5.75</v>
      </c>
      <c r="H178" s="206">
        <v>6.5</v>
      </c>
      <c r="I178" s="206">
        <v>6</v>
      </c>
      <c r="J178" s="205"/>
      <c r="K178" s="196" t="s">
        <v>56</v>
      </c>
      <c r="L178" s="196">
        <v>33</v>
      </c>
    </row>
    <row r="179" spans="1:12" ht="15">
      <c r="A179" s="204">
        <v>178</v>
      </c>
      <c r="B179" s="205" t="s">
        <v>513</v>
      </c>
      <c r="C179" s="205" t="s">
        <v>76</v>
      </c>
      <c r="D179" s="205" t="s">
        <v>138</v>
      </c>
      <c r="E179" s="205" t="s">
        <v>514</v>
      </c>
      <c r="F179" s="205" t="s">
        <v>188</v>
      </c>
      <c r="G179" s="206">
        <v>5.5</v>
      </c>
      <c r="H179" s="206">
        <v>4.75</v>
      </c>
      <c r="I179" s="206">
        <v>3</v>
      </c>
      <c r="J179" s="205">
        <v>23.5</v>
      </c>
      <c r="K179" s="196" t="s">
        <v>56</v>
      </c>
      <c r="L179" s="196">
        <v>34</v>
      </c>
    </row>
    <row r="180" spans="1:11" ht="15">
      <c r="A180" s="204">
        <v>179</v>
      </c>
      <c r="B180" s="205" t="s">
        <v>515</v>
      </c>
      <c r="C180" s="205" t="s">
        <v>6</v>
      </c>
      <c r="D180" s="205" t="s">
        <v>135</v>
      </c>
      <c r="E180" s="205" t="s">
        <v>516</v>
      </c>
      <c r="F180" s="205" t="s">
        <v>188</v>
      </c>
      <c r="G180" s="206">
        <v>6.5</v>
      </c>
      <c r="H180" s="206">
        <v>5</v>
      </c>
      <c r="I180" s="206">
        <v>3</v>
      </c>
      <c r="J180" s="205">
        <v>26</v>
      </c>
      <c r="K180" s="196">
        <v>1</v>
      </c>
    </row>
    <row r="181" spans="1:24" ht="15">
      <c r="A181" s="204">
        <v>180</v>
      </c>
      <c r="B181" s="205" t="s">
        <v>317</v>
      </c>
      <c r="C181" s="205" t="s">
        <v>519</v>
      </c>
      <c r="D181" s="205" t="s">
        <v>135</v>
      </c>
      <c r="E181" s="205" t="s">
        <v>520</v>
      </c>
      <c r="F181" s="205" t="s">
        <v>188</v>
      </c>
      <c r="G181" s="206">
        <v>5.25</v>
      </c>
      <c r="H181" s="206">
        <v>7.25</v>
      </c>
      <c r="I181" s="206">
        <v>3</v>
      </c>
      <c r="J181" s="205">
        <v>28</v>
      </c>
      <c r="K181" s="196">
        <v>2</v>
      </c>
      <c r="O181" s="204">
        <v>205</v>
      </c>
      <c r="P181" s="205" t="s">
        <v>517</v>
      </c>
      <c r="Q181" s="205" t="s">
        <v>122</v>
      </c>
      <c r="R181" s="205" t="s">
        <v>135</v>
      </c>
      <c r="S181" s="205" t="s">
        <v>518</v>
      </c>
      <c r="T181" s="205" t="s">
        <v>188</v>
      </c>
      <c r="U181" s="206">
        <v>5.25</v>
      </c>
      <c r="V181" s="206">
        <v>7.25</v>
      </c>
      <c r="W181" s="206">
        <v>2.75</v>
      </c>
      <c r="X181" s="205">
        <v>27.75</v>
      </c>
    </row>
    <row r="182" spans="1:24" ht="15">
      <c r="A182" s="204">
        <v>181</v>
      </c>
      <c r="B182" s="205" t="s">
        <v>498</v>
      </c>
      <c r="C182" s="205" t="s">
        <v>51</v>
      </c>
      <c r="D182" s="205" t="s">
        <v>135</v>
      </c>
      <c r="E182" s="205" t="s">
        <v>521</v>
      </c>
      <c r="F182" s="205" t="s">
        <v>188</v>
      </c>
      <c r="G182" s="206">
        <v>6</v>
      </c>
      <c r="H182" s="206">
        <v>5.75</v>
      </c>
      <c r="I182" s="206">
        <v>6</v>
      </c>
      <c r="J182" s="205">
        <v>29.5</v>
      </c>
      <c r="K182" s="196">
        <v>3</v>
      </c>
      <c r="O182" s="204">
        <v>211</v>
      </c>
      <c r="P182" s="205" t="s">
        <v>288</v>
      </c>
      <c r="Q182" s="205" t="s">
        <v>105</v>
      </c>
      <c r="R182" s="205" t="s">
        <v>135</v>
      </c>
      <c r="S182" s="205" t="s">
        <v>528</v>
      </c>
      <c r="T182" s="205" t="s">
        <v>188</v>
      </c>
      <c r="U182" s="206">
        <v>3.75</v>
      </c>
      <c r="V182" s="206">
        <v>6.5</v>
      </c>
      <c r="W182" s="206">
        <v>6</v>
      </c>
      <c r="X182" s="205">
        <v>28.5</v>
      </c>
    </row>
    <row r="183" spans="1:24" ht="15">
      <c r="A183" s="204">
        <v>182</v>
      </c>
      <c r="B183" s="205" t="s">
        <v>522</v>
      </c>
      <c r="C183" s="205" t="s">
        <v>123</v>
      </c>
      <c r="D183" s="205" t="s">
        <v>135</v>
      </c>
      <c r="E183" s="205" t="s">
        <v>523</v>
      </c>
      <c r="F183" s="205" t="s">
        <v>188</v>
      </c>
      <c r="G183" s="206">
        <v>5.75</v>
      </c>
      <c r="H183" s="206">
        <v>5.75</v>
      </c>
      <c r="I183" s="206">
        <v>3.5</v>
      </c>
      <c r="J183" s="205">
        <v>26.5</v>
      </c>
      <c r="K183" s="196">
        <v>4</v>
      </c>
      <c r="O183" s="204">
        <v>212</v>
      </c>
      <c r="P183" s="205" t="s">
        <v>251</v>
      </c>
      <c r="Q183" s="205" t="s">
        <v>57</v>
      </c>
      <c r="R183" s="205" t="s">
        <v>135</v>
      </c>
      <c r="S183" s="205" t="s">
        <v>529</v>
      </c>
      <c r="T183" s="205" t="s">
        <v>188</v>
      </c>
      <c r="U183" s="206">
        <v>5</v>
      </c>
      <c r="V183" s="206">
        <v>2.25</v>
      </c>
      <c r="W183" s="206">
        <v>4.5</v>
      </c>
      <c r="X183" s="205">
        <v>19</v>
      </c>
    </row>
    <row r="184" spans="1:24" ht="15">
      <c r="A184" s="204">
        <v>183</v>
      </c>
      <c r="B184" s="205" t="s">
        <v>524</v>
      </c>
      <c r="C184" s="205" t="s">
        <v>111</v>
      </c>
      <c r="D184" s="205" t="s">
        <v>135</v>
      </c>
      <c r="E184" s="205" t="s">
        <v>525</v>
      </c>
      <c r="F184" s="205" t="s">
        <v>188</v>
      </c>
      <c r="G184" s="206">
        <v>7.5</v>
      </c>
      <c r="H184" s="206">
        <v>2.25</v>
      </c>
      <c r="I184" s="206">
        <v>5.25</v>
      </c>
      <c r="J184" s="205">
        <v>24.75</v>
      </c>
      <c r="K184" s="196">
        <v>5</v>
      </c>
      <c r="O184" s="204">
        <v>215</v>
      </c>
      <c r="P184" s="205" t="s">
        <v>301</v>
      </c>
      <c r="Q184" s="205" t="s">
        <v>115</v>
      </c>
      <c r="R184" s="205" t="s">
        <v>135</v>
      </c>
      <c r="S184" s="205" t="s">
        <v>531</v>
      </c>
      <c r="T184" s="205" t="s">
        <v>188</v>
      </c>
      <c r="U184" s="206">
        <v>6.25</v>
      </c>
      <c r="V184" s="206">
        <v>5.75</v>
      </c>
      <c r="W184" s="206">
        <v>2.5</v>
      </c>
      <c r="X184" s="205">
        <v>26.5</v>
      </c>
    </row>
    <row r="185" spans="1:25" ht="15">
      <c r="A185" s="204">
        <v>184</v>
      </c>
      <c r="B185" s="205" t="s">
        <v>526</v>
      </c>
      <c r="C185" s="205" t="s">
        <v>81</v>
      </c>
      <c r="D185" s="205" t="s">
        <v>135</v>
      </c>
      <c r="E185" s="205" t="s">
        <v>527</v>
      </c>
      <c r="F185" s="205" t="s">
        <v>188</v>
      </c>
      <c r="G185" s="206">
        <v>4.5</v>
      </c>
      <c r="H185" s="206">
        <v>6.5</v>
      </c>
      <c r="I185" s="206">
        <v>4</v>
      </c>
      <c r="J185" s="205">
        <v>26</v>
      </c>
      <c r="K185" s="196">
        <v>6</v>
      </c>
      <c r="O185" s="204">
        <v>219</v>
      </c>
      <c r="P185" s="205" t="s">
        <v>437</v>
      </c>
      <c r="Q185" s="205" t="s">
        <v>98</v>
      </c>
      <c r="R185" s="205" t="s">
        <v>135</v>
      </c>
      <c r="S185" s="205" t="s">
        <v>534</v>
      </c>
      <c r="T185" s="205" t="s">
        <v>188</v>
      </c>
      <c r="U185" s="206">
        <v>5.5</v>
      </c>
      <c r="V185" s="206">
        <v>6.25</v>
      </c>
      <c r="W185" s="206">
        <v>4.75</v>
      </c>
      <c r="X185" s="205">
        <v>28.25</v>
      </c>
      <c r="Y185" s="196" t="s">
        <v>56</v>
      </c>
    </row>
    <row r="186" spans="1:24" ht="15">
      <c r="A186" s="204">
        <v>185</v>
      </c>
      <c r="B186" s="205" t="s">
        <v>231</v>
      </c>
      <c r="C186" s="205" t="s">
        <v>62</v>
      </c>
      <c r="D186" s="205" t="s">
        <v>135</v>
      </c>
      <c r="E186" s="205" t="s">
        <v>230</v>
      </c>
      <c r="F186" s="205" t="s">
        <v>188</v>
      </c>
      <c r="G186" s="206">
        <v>5.25</v>
      </c>
      <c r="H186" s="206">
        <v>6.5</v>
      </c>
      <c r="I186" s="206">
        <v>3.5</v>
      </c>
      <c r="J186" s="205">
        <v>27</v>
      </c>
      <c r="K186" s="196">
        <v>7</v>
      </c>
      <c r="O186" s="204">
        <v>225</v>
      </c>
      <c r="P186" s="205" t="s">
        <v>539</v>
      </c>
      <c r="Q186" s="205" t="s">
        <v>91</v>
      </c>
      <c r="R186" s="205" t="s">
        <v>135</v>
      </c>
      <c r="S186" s="205" t="s">
        <v>540</v>
      </c>
      <c r="T186" s="205" t="s">
        <v>188</v>
      </c>
      <c r="U186" s="206">
        <v>4.5</v>
      </c>
      <c r="V186" s="206">
        <v>6.75</v>
      </c>
      <c r="W186" s="206">
        <v>2.5</v>
      </c>
      <c r="X186" s="205">
        <v>25</v>
      </c>
    </row>
    <row r="187" spans="1:24" ht="15">
      <c r="A187" s="204">
        <v>186</v>
      </c>
      <c r="B187" s="205" t="s">
        <v>253</v>
      </c>
      <c r="C187" s="205" t="s">
        <v>127</v>
      </c>
      <c r="D187" s="205" t="s">
        <v>135</v>
      </c>
      <c r="E187" s="205" t="s">
        <v>530</v>
      </c>
      <c r="F187" s="205" t="s">
        <v>188</v>
      </c>
      <c r="G187" s="206">
        <v>5.5</v>
      </c>
      <c r="H187" s="206">
        <v>5.5</v>
      </c>
      <c r="I187" s="206">
        <v>3.5</v>
      </c>
      <c r="J187" s="205">
        <v>25.5</v>
      </c>
      <c r="K187" s="196">
        <v>8</v>
      </c>
      <c r="O187" s="204">
        <v>226</v>
      </c>
      <c r="P187" s="205" t="s">
        <v>301</v>
      </c>
      <c r="Q187" s="205" t="s">
        <v>91</v>
      </c>
      <c r="R187" s="205" t="s">
        <v>135</v>
      </c>
      <c r="S187" s="205" t="s">
        <v>319</v>
      </c>
      <c r="T187" s="205" t="s">
        <v>188</v>
      </c>
      <c r="U187" s="206">
        <v>6</v>
      </c>
      <c r="V187" s="206">
        <v>4.25</v>
      </c>
      <c r="W187" s="206">
        <v>3.5</v>
      </c>
      <c r="X187" s="205">
        <v>24</v>
      </c>
    </row>
    <row r="188" spans="1:11" ht="15">
      <c r="A188" s="204">
        <v>187</v>
      </c>
      <c r="B188" s="205" t="s">
        <v>371</v>
      </c>
      <c r="C188" s="205" t="s">
        <v>372</v>
      </c>
      <c r="D188" s="208" t="s">
        <v>135</v>
      </c>
      <c r="E188" s="205" t="s">
        <v>373</v>
      </c>
      <c r="F188" s="205" t="s">
        <v>188</v>
      </c>
      <c r="G188" s="206">
        <v>4.5</v>
      </c>
      <c r="H188" s="206">
        <v>7.75</v>
      </c>
      <c r="I188" s="206">
        <v>5</v>
      </c>
      <c r="J188" s="205">
        <v>29.5</v>
      </c>
      <c r="K188" s="196">
        <v>9</v>
      </c>
    </row>
    <row r="189" spans="1:24" ht="15">
      <c r="A189" s="204">
        <v>188</v>
      </c>
      <c r="B189" s="205" t="s">
        <v>301</v>
      </c>
      <c r="C189" s="205" t="s">
        <v>101</v>
      </c>
      <c r="D189" s="208" t="s">
        <v>135</v>
      </c>
      <c r="E189" s="205" t="s">
        <v>302</v>
      </c>
      <c r="F189" s="205" t="s">
        <v>188</v>
      </c>
      <c r="G189" s="206">
        <v>6.75</v>
      </c>
      <c r="H189" s="206">
        <v>7</v>
      </c>
      <c r="I189" s="206">
        <v>2</v>
      </c>
      <c r="J189" s="205">
        <v>29.5</v>
      </c>
      <c r="K189" s="196">
        <v>10</v>
      </c>
      <c r="O189" s="204">
        <v>237</v>
      </c>
      <c r="P189" s="205" t="s">
        <v>551</v>
      </c>
      <c r="Q189" s="205" t="s">
        <v>55</v>
      </c>
      <c r="R189" s="205" t="s">
        <v>135</v>
      </c>
      <c r="S189" s="207">
        <v>36565</v>
      </c>
      <c r="T189" s="205"/>
      <c r="U189" s="206">
        <v>5</v>
      </c>
      <c r="V189" s="206">
        <v>7.75</v>
      </c>
      <c r="W189" s="206">
        <v>5.5</v>
      </c>
      <c r="X189" s="205"/>
    </row>
    <row r="190" spans="1:11" ht="15">
      <c r="A190" s="204">
        <v>189</v>
      </c>
      <c r="B190" s="205" t="s">
        <v>219</v>
      </c>
      <c r="C190" s="205" t="s">
        <v>445</v>
      </c>
      <c r="D190" s="205" t="s">
        <v>135</v>
      </c>
      <c r="E190" s="207">
        <v>36537</v>
      </c>
      <c r="F190" s="205"/>
      <c r="G190" s="206">
        <v>6.25</v>
      </c>
      <c r="H190" s="206">
        <v>6.75</v>
      </c>
      <c r="I190" s="206">
        <v>5.25</v>
      </c>
      <c r="J190" s="205"/>
      <c r="K190" s="196">
        <v>11</v>
      </c>
    </row>
    <row r="191" spans="1:11" ht="15">
      <c r="A191" s="204">
        <v>190</v>
      </c>
      <c r="B191" s="205" t="s">
        <v>532</v>
      </c>
      <c r="C191" s="205" t="s">
        <v>84</v>
      </c>
      <c r="D191" s="205" t="s">
        <v>135</v>
      </c>
      <c r="E191" s="205" t="s">
        <v>353</v>
      </c>
      <c r="F191" s="205" t="s">
        <v>188</v>
      </c>
      <c r="G191" s="206">
        <v>6.25</v>
      </c>
      <c r="H191" s="206">
        <v>5</v>
      </c>
      <c r="I191" s="206">
        <v>3.5</v>
      </c>
      <c r="J191" s="205">
        <v>26</v>
      </c>
      <c r="K191" s="196">
        <v>12</v>
      </c>
    </row>
    <row r="192" spans="1:11" ht="15">
      <c r="A192" s="204">
        <v>191</v>
      </c>
      <c r="B192" s="205" t="s">
        <v>219</v>
      </c>
      <c r="C192" s="205" t="s">
        <v>28</v>
      </c>
      <c r="D192" s="205" t="s">
        <v>135</v>
      </c>
      <c r="E192" s="205" t="s">
        <v>535</v>
      </c>
      <c r="F192" s="205" t="s">
        <v>188</v>
      </c>
      <c r="G192" s="206">
        <v>6.25</v>
      </c>
      <c r="H192" s="206">
        <v>5.75</v>
      </c>
      <c r="I192" s="206">
        <v>3</v>
      </c>
      <c r="J192" s="205">
        <v>27</v>
      </c>
      <c r="K192" s="196">
        <v>13</v>
      </c>
    </row>
    <row r="193" spans="1:11" ht="15">
      <c r="A193" s="204">
        <v>192</v>
      </c>
      <c r="B193" s="205" t="s">
        <v>536</v>
      </c>
      <c r="C193" s="205" t="s">
        <v>28</v>
      </c>
      <c r="D193" s="205" t="s">
        <v>135</v>
      </c>
      <c r="E193" s="205" t="s">
        <v>321</v>
      </c>
      <c r="F193" s="205" t="s">
        <v>188</v>
      </c>
      <c r="G193" s="206">
        <v>5</v>
      </c>
      <c r="H193" s="206">
        <v>7.25</v>
      </c>
      <c r="I193" s="206">
        <v>2.5</v>
      </c>
      <c r="J193" s="205">
        <v>27</v>
      </c>
      <c r="K193" s="196">
        <v>14</v>
      </c>
    </row>
    <row r="194" spans="1:11" ht="15">
      <c r="A194" s="204">
        <v>193</v>
      </c>
      <c r="B194" s="205" t="s">
        <v>268</v>
      </c>
      <c r="C194" s="205" t="s">
        <v>385</v>
      </c>
      <c r="D194" s="208" t="s">
        <v>135</v>
      </c>
      <c r="E194" s="205" t="s">
        <v>258</v>
      </c>
      <c r="F194" s="205" t="s">
        <v>188</v>
      </c>
      <c r="G194" s="206">
        <v>4</v>
      </c>
      <c r="H194" s="206">
        <v>7.75</v>
      </c>
      <c r="I194" s="206">
        <v>2.5</v>
      </c>
      <c r="J194" s="205">
        <v>26</v>
      </c>
      <c r="K194" s="196">
        <v>15</v>
      </c>
    </row>
    <row r="195" spans="1:11" ht="15">
      <c r="A195" s="204">
        <v>194</v>
      </c>
      <c r="B195" s="205" t="s">
        <v>193</v>
      </c>
      <c r="C195" s="205" t="s">
        <v>80</v>
      </c>
      <c r="D195" s="205" t="s">
        <v>135</v>
      </c>
      <c r="E195" s="205" t="s">
        <v>537</v>
      </c>
      <c r="F195" s="205" t="s">
        <v>188</v>
      </c>
      <c r="G195" s="206">
        <v>3.5</v>
      </c>
      <c r="H195" s="206">
        <v>7.75</v>
      </c>
      <c r="I195" s="206">
        <v>6</v>
      </c>
      <c r="J195" s="205">
        <v>28.5</v>
      </c>
      <c r="K195" s="196">
        <v>16</v>
      </c>
    </row>
    <row r="196" spans="1:11" ht="15">
      <c r="A196" s="204">
        <v>195</v>
      </c>
      <c r="B196" s="205" t="s">
        <v>248</v>
      </c>
      <c r="C196" s="205" t="s">
        <v>5</v>
      </c>
      <c r="D196" s="205" t="s">
        <v>135</v>
      </c>
      <c r="E196" s="205" t="s">
        <v>535</v>
      </c>
      <c r="F196" s="205" t="s">
        <v>188</v>
      </c>
      <c r="G196" s="206">
        <v>7.5</v>
      </c>
      <c r="H196" s="206">
        <v>6</v>
      </c>
      <c r="I196" s="206">
        <v>4.75</v>
      </c>
      <c r="J196" s="205">
        <v>31.75</v>
      </c>
      <c r="K196" s="196">
        <v>17</v>
      </c>
    </row>
    <row r="197" spans="1:11" ht="15">
      <c r="A197" s="204">
        <v>196</v>
      </c>
      <c r="B197" s="205" t="s">
        <v>133</v>
      </c>
      <c r="C197" s="205" t="s">
        <v>8</v>
      </c>
      <c r="D197" s="205" t="s">
        <v>135</v>
      </c>
      <c r="E197" s="205" t="s">
        <v>538</v>
      </c>
      <c r="F197" s="205" t="s">
        <v>188</v>
      </c>
      <c r="G197" s="206">
        <v>5.25</v>
      </c>
      <c r="H197" s="206">
        <v>7.75</v>
      </c>
      <c r="I197" s="206">
        <v>7.5</v>
      </c>
      <c r="J197" s="205">
        <v>33.5</v>
      </c>
      <c r="K197" s="196">
        <v>18</v>
      </c>
    </row>
    <row r="198" spans="1:11" ht="15">
      <c r="A198" s="204">
        <v>197</v>
      </c>
      <c r="B198" s="205" t="s">
        <v>541</v>
      </c>
      <c r="C198" s="205" t="s">
        <v>70</v>
      </c>
      <c r="D198" s="205" t="s">
        <v>135</v>
      </c>
      <c r="E198" s="205" t="s">
        <v>542</v>
      </c>
      <c r="F198" s="205" t="s">
        <v>188</v>
      </c>
      <c r="G198" s="206">
        <v>5.25</v>
      </c>
      <c r="H198" s="206">
        <v>7.5</v>
      </c>
      <c r="I198" s="206">
        <v>4.75</v>
      </c>
      <c r="J198" s="205">
        <v>30.25</v>
      </c>
      <c r="K198" s="196">
        <v>19</v>
      </c>
    </row>
    <row r="199" spans="1:11" ht="15">
      <c r="A199" s="204">
        <v>198</v>
      </c>
      <c r="B199" s="205" t="s">
        <v>257</v>
      </c>
      <c r="C199" s="205" t="s">
        <v>106</v>
      </c>
      <c r="D199" s="205" t="s">
        <v>135</v>
      </c>
      <c r="E199" s="205" t="s">
        <v>543</v>
      </c>
      <c r="F199" s="205" t="s">
        <v>188</v>
      </c>
      <c r="G199" s="206">
        <v>5</v>
      </c>
      <c r="H199" s="206">
        <v>5.75</v>
      </c>
      <c r="I199" s="206">
        <v>3.75</v>
      </c>
      <c r="J199" s="205">
        <v>25.25</v>
      </c>
      <c r="K199" s="196">
        <v>20</v>
      </c>
    </row>
    <row r="200" spans="1:11" ht="15">
      <c r="A200" s="204">
        <v>199</v>
      </c>
      <c r="B200" s="205" t="s">
        <v>455</v>
      </c>
      <c r="C200" s="205" t="s">
        <v>129</v>
      </c>
      <c r="D200" s="205" t="s">
        <v>135</v>
      </c>
      <c r="E200" s="205" t="s">
        <v>544</v>
      </c>
      <c r="F200" s="205" t="s">
        <v>188</v>
      </c>
      <c r="G200" s="206">
        <v>5.5</v>
      </c>
      <c r="H200" s="206">
        <v>6</v>
      </c>
      <c r="I200" s="206">
        <v>3.25</v>
      </c>
      <c r="J200" s="205">
        <v>26.25</v>
      </c>
      <c r="K200" s="196">
        <v>21</v>
      </c>
    </row>
    <row r="201" spans="1:11" ht="15">
      <c r="A201" s="204">
        <v>200</v>
      </c>
      <c r="B201" s="205" t="s">
        <v>223</v>
      </c>
      <c r="C201" s="205" t="s">
        <v>118</v>
      </c>
      <c r="D201" s="205" t="s">
        <v>135</v>
      </c>
      <c r="E201" s="207">
        <v>36833</v>
      </c>
      <c r="F201" s="205"/>
      <c r="G201" s="206">
        <v>5.75</v>
      </c>
      <c r="H201" s="206">
        <v>6.75</v>
      </c>
      <c r="I201" s="206">
        <v>4.75</v>
      </c>
      <c r="J201" s="205"/>
      <c r="K201" s="196">
        <v>22</v>
      </c>
    </row>
    <row r="202" spans="1:11" ht="15">
      <c r="A202" s="204">
        <v>201</v>
      </c>
      <c r="B202" s="205" t="s">
        <v>231</v>
      </c>
      <c r="C202" s="205" t="s">
        <v>7</v>
      </c>
      <c r="D202" s="205" t="s">
        <v>135</v>
      </c>
      <c r="E202" s="205" t="s">
        <v>235</v>
      </c>
      <c r="F202" s="205" t="s">
        <v>188</v>
      </c>
      <c r="G202" s="206">
        <v>6.75</v>
      </c>
      <c r="H202" s="206">
        <v>4</v>
      </c>
      <c r="I202" s="206">
        <v>6</v>
      </c>
      <c r="J202" s="205">
        <v>27.5</v>
      </c>
      <c r="K202" s="196">
        <v>23</v>
      </c>
    </row>
    <row r="203" spans="1:11" ht="15">
      <c r="A203" s="204">
        <v>202</v>
      </c>
      <c r="B203" s="205" t="s">
        <v>301</v>
      </c>
      <c r="C203" s="205" t="s">
        <v>337</v>
      </c>
      <c r="D203" s="208" t="s">
        <v>135</v>
      </c>
      <c r="E203" s="205" t="s">
        <v>338</v>
      </c>
      <c r="F203" s="205" t="s">
        <v>188</v>
      </c>
      <c r="G203" s="206">
        <v>6.25</v>
      </c>
      <c r="H203" s="206">
        <v>5.75</v>
      </c>
      <c r="I203" s="206">
        <v>7.5</v>
      </c>
      <c r="J203" s="205">
        <v>31.5</v>
      </c>
      <c r="K203" s="196">
        <v>24</v>
      </c>
    </row>
    <row r="204" spans="1:11" ht="15">
      <c r="A204" s="204">
        <v>203</v>
      </c>
      <c r="B204" s="205" t="s">
        <v>133</v>
      </c>
      <c r="C204" s="205" t="s">
        <v>337</v>
      </c>
      <c r="D204" s="208" t="s">
        <v>135</v>
      </c>
      <c r="E204" s="205" t="s">
        <v>339</v>
      </c>
      <c r="F204" s="205" t="s">
        <v>188</v>
      </c>
      <c r="G204" s="206">
        <v>6.75</v>
      </c>
      <c r="H204" s="206">
        <v>7.75</v>
      </c>
      <c r="I204" s="206">
        <v>5.5</v>
      </c>
      <c r="J204" s="205">
        <v>34.5</v>
      </c>
      <c r="K204" s="196">
        <v>25</v>
      </c>
    </row>
    <row r="205" spans="1:11" ht="15">
      <c r="A205" s="204">
        <v>204</v>
      </c>
      <c r="B205" s="205" t="s">
        <v>545</v>
      </c>
      <c r="C205" s="205" t="s">
        <v>546</v>
      </c>
      <c r="D205" s="205" t="s">
        <v>135</v>
      </c>
      <c r="E205" s="205" t="s">
        <v>392</v>
      </c>
      <c r="F205" s="205" t="s">
        <v>188</v>
      </c>
      <c r="G205" s="206">
        <v>6.25</v>
      </c>
      <c r="H205" s="206">
        <v>5.75</v>
      </c>
      <c r="I205" s="206">
        <v>5.25</v>
      </c>
      <c r="J205" s="205">
        <v>29.25</v>
      </c>
      <c r="K205" s="196">
        <v>26</v>
      </c>
    </row>
    <row r="206" spans="1:11" ht="15">
      <c r="A206" s="204">
        <v>205</v>
      </c>
      <c r="B206" s="205" t="s">
        <v>547</v>
      </c>
      <c r="C206" s="205" t="s">
        <v>120</v>
      </c>
      <c r="D206" s="205" t="s">
        <v>135</v>
      </c>
      <c r="E206" s="205" t="s">
        <v>548</v>
      </c>
      <c r="F206" s="205" t="s">
        <v>188</v>
      </c>
      <c r="G206" s="206">
        <v>7.5</v>
      </c>
      <c r="H206" s="206">
        <v>7.25</v>
      </c>
      <c r="I206" s="206">
        <v>5</v>
      </c>
      <c r="J206" s="205">
        <v>34.5</v>
      </c>
      <c r="K206" s="196">
        <v>27</v>
      </c>
    </row>
    <row r="207" spans="1:11" ht="15">
      <c r="A207" s="204">
        <v>206</v>
      </c>
      <c r="B207" s="205" t="s">
        <v>253</v>
      </c>
      <c r="C207" s="205" t="s">
        <v>120</v>
      </c>
      <c r="D207" s="205" t="s">
        <v>135</v>
      </c>
      <c r="E207" s="205" t="s">
        <v>240</v>
      </c>
      <c r="F207" s="205" t="s">
        <v>188</v>
      </c>
      <c r="G207" s="206">
        <v>5.5</v>
      </c>
      <c r="H207" s="206">
        <v>5</v>
      </c>
      <c r="I207" s="206">
        <v>2.5</v>
      </c>
      <c r="J207" s="205">
        <v>23.5</v>
      </c>
      <c r="K207" s="196">
        <v>28</v>
      </c>
    </row>
    <row r="208" spans="1:11" ht="15">
      <c r="A208" s="204">
        <v>207</v>
      </c>
      <c r="B208" s="205" t="s">
        <v>549</v>
      </c>
      <c r="C208" s="205" t="s">
        <v>11</v>
      </c>
      <c r="D208" s="205" t="s">
        <v>135</v>
      </c>
      <c r="E208" s="205" t="s">
        <v>395</v>
      </c>
      <c r="F208" s="205" t="s">
        <v>188</v>
      </c>
      <c r="G208" s="206">
        <v>7.25</v>
      </c>
      <c r="H208" s="206">
        <v>4.5</v>
      </c>
      <c r="I208" s="206">
        <v>5.25</v>
      </c>
      <c r="J208" s="205">
        <v>28.75</v>
      </c>
      <c r="K208" s="196">
        <v>29</v>
      </c>
    </row>
    <row r="209" spans="1:11" ht="15">
      <c r="A209" s="204">
        <v>208</v>
      </c>
      <c r="B209" s="205" t="s">
        <v>294</v>
      </c>
      <c r="C209" s="205" t="s">
        <v>74</v>
      </c>
      <c r="D209" s="205" t="s">
        <v>135</v>
      </c>
      <c r="E209" s="205" t="s">
        <v>550</v>
      </c>
      <c r="F209" s="205" t="s">
        <v>188</v>
      </c>
      <c r="G209" s="206">
        <v>7</v>
      </c>
      <c r="H209" s="206">
        <v>3</v>
      </c>
      <c r="I209" s="206">
        <v>3.75</v>
      </c>
      <c r="J209" s="205">
        <v>23.75</v>
      </c>
      <c r="K209" s="196">
        <v>30</v>
      </c>
    </row>
    <row r="210" spans="1:12" ht="15">
      <c r="A210" s="204">
        <v>209</v>
      </c>
      <c r="B210" s="208" t="s">
        <v>644</v>
      </c>
      <c r="C210" s="208" t="s">
        <v>130</v>
      </c>
      <c r="D210" s="208" t="s">
        <v>132</v>
      </c>
      <c r="E210" s="205"/>
      <c r="F210" s="205"/>
      <c r="G210" s="206"/>
      <c r="H210" s="206"/>
      <c r="I210" s="206"/>
      <c r="J210" s="205"/>
      <c r="L210" s="196">
        <v>1</v>
      </c>
    </row>
    <row r="211" spans="1:12" ht="15">
      <c r="A211" s="204">
        <v>210</v>
      </c>
      <c r="B211" s="205" t="s">
        <v>450</v>
      </c>
      <c r="C211" s="205" t="s">
        <v>58</v>
      </c>
      <c r="D211" s="205" t="s">
        <v>132</v>
      </c>
      <c r="E211" s="205" t="s">
        <v>552</v>
      </c>
      <c r="F211" s="205" t="s">
        <v>188</v>
      </c>
      <c r="G211" s="206">
        <v>4.25</v>
      </c>
      <c r="H211" s="206">
        <v>8</v>
      </c>
      <c r="I211" s="206">
        <v>4.5</v>
      </c>
      <c r="J211" s="205">
        <v>29</v>
      </c>
      <c r="K211" s="196" t="s">
        <v>56</v>
      </c>
      <c r="L211" s="196">
        <v>2</v>
      </c>
    </row>
    <row r="212" spans="1:12" ht="15">
      <c r="A212" s="204">
        <v>211</v>
      </c>
      <c r="B212" s="205" t="s">
        <v>268</v>
      </c>
      <c r="C212" s="205" t="s">
        <v>117</v>
      </c>
      <c r="D212" s="205" t="s">
        <v>132</v>
      </c>
      <c r="E212" s="205" t="s">
        <v>435</v>
      </c>
      <c r="F212" s="205" t="s">
        <v>188</v>
      </c>
      <c r="G212" s="206">
        <v>5</v>
      </c>
      <c r="H212" s="206">
        <v>6</v>
      </c>
      <c r="I212" s="206">
        <v>4.5</v>
      </c>
      <c r="J212" s="205">
        <v>26.5</v>
      </c>
      <c r="K212" s="196" t="s">
        <v>56</v>
      </c>
      <c r="L212" s="196">
        <v>3</v>
      </c>
    </row>
    <row r="213" spans="1:12" ht="15">
      <c r="A213" s="204">
        <v>212</v>
      </c>
      <c r="B213" s="205" t="s">
        <v>374</v>
      </c>
      <c r="C213" s="205" t="s">
        <v>556</v>
      </c>
      <c r="D213" s="205" t="s">
        <v>132</v>
      </c>
      <c r="E213" s="205" t="s">
        <v>557</v>
      </c>
      <c r="F213" s="205" t="s">
        <v>188</v>
      </c>
      <c r="G213" s="206">
        <v>5.75</v>
      </c>
      <c r="H213" s="206">
        <v>4.75</v>
      </c>
      <c r="I213" s="206">
        <v>3</v>
      </c>
      <c r="J213" s="205">
        <v>24</v>
      </c>
      <c r="L213" s="196">
        <v>4</v>
      </c>
    </row>
    <row r="214" spans="1:12" ht="15">
      <c r="A214" s="204">
        <v>213</v>
      </c>
      <c r="B214" s="205" t="s">
        <v>301</v>
      </c>
      <c r="C214" s="205" t="s">
        <v>553</v>
      </c>
      <c r="D214" s="205" t="s">
        <v>132</v>
      </c>
      <c r="E214" s="205" t="s">
        <v>389</v>
      </c>
      <c r="F214" s="205" t="s">
        <v>188</v>
      </c>
      <c r="G214" s="206">
        <v>5.25</v>
      </c>
      <c r="H214" s="206">
        <v>6.25</v>
      </c>
      <c r="I214" s="206">
        <v>3</v>
      </c>
      <c r="J214" s="205">
        <v>26</v>
      </c>
      <c r="K214" s="196" t="s">
        <v>56</v>
      </c>
      <c r="L214" s="196">
        <v>5</v>
      </c>
    </row>
    <row r="215" spans="1:12" ht="15">
      <c r="A215" s="204">
        <v>214</v>
      </c>
      <c r="B215" s="205" t="s">
        <v>496</v>
      </c>
      <c r="C215" s="205" t="s">
        <v>3</v>
      </c>
      <c r="D215" s="205" t="s">
        <v>132</v>
      </c>
      <c r="E215" s="207">
        <v>36170</v>
      </c>
      <c r="F215" s="205"/>
      <c r="G215" s="206">
        <v>5</v>
      </c>
      <c r="H215" s="206">
        <v>2.75</v>
      </c>
      <c r="I215" s="206">
        <v>3.75</v>
      </c>
      <c r="J215" s="205"/>
      <c r="K215" s="196" t="s">
        <v>56</v>
      </c>
      <c r="L215" s="196">
        <v>6</v>
      </c>
    </row>
    <row r="216" spans="1:12" ht="15">
      <c r="A216" s="204">
        <v>215</v>
      </c>
      <c r="B216" s="205" t="s">
        <v>219</v>
      </c>
      <c r="C216" s="205" t="s">
        <v>99</v>
      </c>
      <c r="D216" s="205" t="s">
        <v>132</v>
      </c>
      <c r="E216" s="205" t="s">
        <v>316</v>
      </c>
      <c r="F216" s="205" t="s">
        <v>188</v>
      </c>
      <c r="G216" s="206">
        <v>6</v>
      </c>
      <c r="H216" s="206">
        <v>4.25</v>
      </c>
      <c r="I216" s="206">
        <v>3.75</v>
      </c>
      <c r="J216" s="205">
        <v>24.25</v>
      </c>
      <c r="K216" s="196" t="s">
        <v>56</v>
      </c>
      <c r="L216" s="196">
        <v>7</v>
      </c>
    </row>
    <row r="217" spans="1:12" ht="15">
      <c r="A217" s="204">
        <v>216</v>
      </c>
      <c r="B217" s="205" t="s">
        <v>554</v>
      </c>
      <c r="C217" s="205" t="s">
        <v>555</v>
      </c>
      <c r="D217" s="205" t="s">
        <v>132</v>
      </c>
      <c r="E217" s="207">
        <v>36593</v>
      </c>
      <c r="F217" s="205"/>
      <c r="G217" s="206">
        <v>5.5</v>
      </c>
      <c r="H217" s="206">
        <v>7.5</v>
      </c>
      <c r="I217" s="206">
        <v>4.5</v>
      </c>
      <c r="J217" s="205"/>
      <c r="K217" s="196" t="s">
        <v>56</v>
      </c>
      <c r="L217" s="196">
        <v>8</v>
      </c>
    </row>
    <row r="218" spans="1:12" ht="15">
      <c r="A218" s="204">
        <v>217</v>
      </c>
      <c r="B218" s="205" t="s">
        <v>522</v>
      </c>
      <c r="C218" s="205" t="s">
        <v>558</v>
      </c>
      <c r="D218" s="205" t="s">
        <v>132</v>
      </c>
      <c r="E218" s="205" t="s">
        <v>559</v>
      </c>
      <c r="F218" s="205" t="s">
        <v>188</v>
      </c>
      <c r="G218" s="206">
        <v>5.5</v>
      </c>
      <c r="H218" s="206">
        <v>6.75</v>
      </c>
      <c r="I218" s="206">
        <v>3.75</v>
      </c>
      <c r="J218" s="205">
        <v>28.25</v>
      </c>
      <c r="K218" s="196" t="s">
        <v>56</v>
      </c>
      <c r="L218" s="196">
        <v>9</v>
      </c>
    </row>
    <row r="219" spans="1:23" ht="15">
      <c r="A219" s="204">
        <v>218</v>
      </c>
      <c r="B219" s="205" t="s">
        <v>374</v>
      </c>
      <c r="C219" s="205" t="s">
        <v>63</v>
      </c>
      <c r="D219" s="205" t="s">
        <v>132</v>
      </c>
      <c r="E219" s="205" t="s">
        <v>561</v>
      </c>
      <c r="F219" s="205" t="s">
        <v>188</v>
      </c>
      <c r="G219" s="206">
        <v>5.25</v>
      </c>
      <c r="H219" s="206">
        <v>6</v>
      </c>
      <c r="I219" s="206">
        <v>3.5</v>
      </c>
      <c r="J219" s="205">
        <v>26</v>
      </c>
      <c r="K219" s="196" t="s">
        <v>56</v>
      </c>
      <c r="L219" s="196">
        <v>10</v>
      </c>
      <c r="N219" s="204">
        <v>246</v>
      </c>
      <c r="O219" s="205" t="s">
        <v>560</v>
      </c>
      <c r="P219" s="205" t="s">
        <v>108</v>
      </c>
      <c r="Q219" s="205" t="s">
        <v>132</v>
      </c>
      <c r="R219" s="207">
        <v>36709</v>
      </c>
      <c r="S219" s="205"/>
      <c r="T219" s="206">
        <v>5.5</v>
      </c>
      <c r="U219" s="206">
        <v>8.25</v>
      </c>
      <c r="V219" s="206">
        <v>2.5</v>
      </c>
      <c r="W219" s="205"/>
    </row>
    <row r="220" spans="1:23" ht="15">
      <c r="A220" s="204">
        <v>219</v>
      </c>
      <c r="B220" s="205" t="s">
        <v>562</v>
      </c>
      <c r="C220" s="205" t="s">
        <v>563</v>
      </c>
      <c r="D220" s="205" t="s">
        <v>132</v>
      </c>
      <c r="E220" s="205" t="s">
        <v>564</v>
      </c>
      <c r="F220" s="205" t="s">
        <v>188</v>
      </c>
      <c r="G220" s="206">
        <v>3.75</v>
      </c>
      <c r="H220" s="206">
        <v>5</v>
      </c>
      <c r="I220" s="206">
        <v>7</v>
      </c>
      <c r="J220" s="205">
        <v>24.5</v>
      </c>
      <c r="K220" s="196" t="s">
        <v>56</v>
      </c>
      <c r="L220" s="196">
        <v>11</v>
      </c>
      <c r="N220" s="204">
        <v>250</v>
      </c>
      <c r="O220" s="205" t="s">
        <v>567</v>
      </c>
      <c r="P220" s="205" t="s">
        <v>85</v>
      </c>
      <c r="Q220" s="205" t="s">
        <v>132</v>
      </c>
      <c r="R220" s="205" t="s">
        <v>411</v>
      </c>
      <c r="S220" s="205" t="s">
        <v>188</v>
      </c>
      <c r="T220" s="206">
        <v>4.5</v>
      </c>
      <c r="U220" s="206">
        <v>6.75</v>
      </c>
      <c r="V220" s="206">
        <v>4.25</v>
      </c>
      <c r="W220" s="205">
        <v>26.75</v>
      </c>
    </row>
    <row r="221" spans="1:23" ht="15">
      <c r="A221" s="204">
        <v>220</v>
      </c>
      <c r="B221" s="205" t="s">
        <v>565</v>
      </c>
      <c r="C221" s="205" t="s">
        <v>85</v>
      </c>
      <c r="D221" s="205" t="s">
        <v>132</v>
      </c>
      <c r="E221" s="205" t="s">
        <v>566</v>
      </c>
      <c r="F221" s="205" t="s">
        <v>227</v>
      </c>
      <c r="G221" s="206">
        <v>5</v>
      </c>
      <c r="H221" s="206">
        <v>7</v>
      </c>
      <c r="I221" s="206">
        <v>5.75</v>
      </c>
      <c r="J221" s="205">
        <v>29.75</v>
      </c>
      <c r="K221" s="196" t="s">
        <v>56</v>
      </c>
      <c r="L221" s="196">
        <v>12</v>
      </c>
      <c r="N221" s="204">
        <v>257</v>
      </c>
      <c r="O221" s="205" t="s">
        <v>286</v>
      </c>
      <c r="P221" s="205" t="s">
        <v>53</v>
      </c>
      <c r="Q221" s="205" t="s">
        <v>132</v>
      </c>
      <c r="R221" s="205" t="s">
        <v>307</v>
      </c>
      <c r="S221" s="205" t="s">
        <v>188</v>
      </c>
      <c r="T221" s="206">
        <v>5.25</v>
      </c>
      <c r="U221" s="206">
        <v>5.5</v>
      </c>
      <c r="V221" s="206">
        <v>3.75</v>
      </c>
      <c r="W221" s="205">
        <v>25.25</v>
      </c>
    </row>
    <row r="222" spans="1:23" ht="15">
      <c r="A222" s="204">
        <v>221</v>
      </c>
      <c r="B222" s="205" t="s">
        <v>422</v>
      </c>
      <c r="C222" s="205" t="s">
        <v>67</v>
      </c>
      <c r="D222" s="205" t="s">
        <v>132</v>
      </c>
      <c r="E222" s="205" t="s">
        <v>568</v>
      </c>
      <c r="F222" s="205" t="s">
        <v>188</v>
      </c>
      <c r="G222" s="206">
        <v>5</v>
      </c>
      <c r="H222" s="206">
        <v>5.25</v>
      </c>
      <c r="I222" s="206">
        <v>6</v>
      </c>
      <c r="J222" s="205">
        <v>26.5</v>
      </c>
      <c r="L222" s="196">
        <v>13</v>
      </c>
      <c r="N222" s="204">
        <v>268</v>
      </c>
      <c r="O222" s="205" t="s">
        <v>586</v>
      </c>
      <c r="P222" s="205" t="s">
        <v>11</v>
      </c>
      <c r="Q222" s="205" t="s">
        <v>132</v>
      </c>
      <c r="R222" s="207">
        <v>36833</v>
      </c>
      <c r="S222" s="205"/>
      <c r="T222" s="206">
        <v>5.25</v>
      </c>
      <c r="U222" s="206">
        <v>7.5</v>
      </c>
      <c r="V222" s="206">
        <v>6.5</v>
      </c>
      <c r="W222" s="205"/>
    </row>
    <row r="223" spans="1:12" ht="15">
      <c r="A223" s="204">
        <v>222</v>
      </c>
      <c r="B223" s="205" t="s">
        <v>437</v>
      </c>
      <c r="C223" s="205" t="s">
        <v>98</v>
      </c>
      <c r="D223" s="205" t="s">
        <v>132</v>
      </c>
      <c r="E223" s="205" t="s">
        <v>569</v>
      </c>
      <c r="F223" s="205" t="s">
        <v>188</v>
      </c>
      <c r="G223" s="206">
        <v>5.25</v>
      </c>
      <c r="H223" s="206">
        <v>7.75</v>
      </c>
      <c r="I223" s="206">
        <v>5</v>
      </c>
      <c r="J223" s="205">
        <v>31</v>
      </c>
      <c r="K223" s="196" t="s">
        <v>56</v>
      </c>
      <c r="L223" s="196">
        <v>14</v>
      </c>
    </row>
    <row r="224" spans="1:12" ht="15">
      <c r="A224" s="204">
        <v>223</v>
      </c>
      <c r="B224" s="205" t="s">
        <v>253</v>
      </c>
      <c r="C224" s="205" t="s">
        <v>98</v>
      </c>
      <c r="D224" s="205" t="s">
        <v>132</v>
      </c>
      <c r="E224" s="205" t="s">
        <v>570</v>
      </c>
      <c r="F224" s="205" t="s">
        <v>188</v>
      </c>
      <c r="G224" s="206">
        <v>5.5</v>
      </c>
      <c r="H224" s="206">
        <v>6.75</v>
      </c>
      <c r="I224" s="206">
        <v>2.5</v>
      </c>
      <c r="J224" s="205">
        <v>27</v>
      </c>
      <c r="K224" s="196" t="s">
        <v>56</v>
      </c>
      <c r="L224" s="196">
        <v>15</v>
      </c>
    </row>
    <row r="225" spans="1:12" ht="15">
      <c r="A225" s="204">
        <v>224</v>
      </c>
      <c r="B225" s="205" t="s">
        <v>219</v>
      </c>
      <c r="C225" s="205" t="s">
        <v>571</v>
      </c>
      <c r="D225" s="205" t="s">
        <v>132</v>
      </c>
      <c r="E225" s="205" t="s">
        <v>572</v>
      </c>
      <c r="F225" s="205" t="s">
        <v>188</v>
      </c>
      <c r="G225" s="206">
        <v>7</v>
      </c>
      <c r="H225" s="206">
        <v>6.75</v>
      </c>
      <c r="I225" s="206">
        <v>5.5</v>
      </c>
      <c r="J225" s="205">
        <v>33</v>
      </c>
      <c r="K225" s="196" t="s">
        <v>56</v>
      </c>
      <c r="L225" s="196">
        <v>16</v>
      </c>
    </row>
    <row r="226" spans="1:12" ht="15">
      <c r="A226" s="204">
        <v>225</v>
      </c>
      <c r="B226" s="205" t="s">
        <v>573</v>
      </c>
      <c r="C226" s="205" t="s">
        <v>28</v>
      </c>
      <c r="D226" s="205" t="s">
        <v>132</v>
      </c>
      <c r="E226" s="205" t="s">
        <v>574</v>
      </c>
      <c r="F226" s="205" t="s">
        <v>188</v>
      </c>
      <c r="G226" s="206">
        <v>5.5</v>
      </c>
      <c r="H226" s="206">
        <v>5.25</v>
      </c>
      <c r="I226" s="206">
        <v>3.5</v>
      </c>
      <c r="J226" s="205">
        <v>25</v>
      </c>
      <c r="K226" s="196" t="s">
        <v>56</v>
      </c>
      <c r="L226" s="196">
        <v>17</v>
      </c>
    </row>
    <row r="227" spans="1:12" ht="15">
      <c r="A227" s="204">
        <v>226</v>
      </c>
      <c r="B227" s="205" t="s">
        <v>231</v>
      </c>
      <c r="C227" s="205" t="s">
        <v>28</v>
      </c>
      <c r="D227" s="205" t="s">
        <v>132</v>
      </c>
      <c r="E227" s="205" t="s">
        <v>429</v>
      </c>
      <c r="F227" s="205" t="s">
        <v>188</v>
      </c>
      <c r="G227" s="206">
        <v>7.75</v>
      </c>
      <c r="H227" s="206">
        <v>6.75</v>
      </c>
      <c r="I227" s="206">
        <v>5.25</v>
      </c>
      <c r="J227" s="205">
        <v>34.25</v>
      </c>
      <c r="K227" s="196" t="s">
        <v>56</v>
      </c>
      <c r="L227" s="196">
        <v>18</v>
      </c>
    </row>
    <row r="228" spans="1:12" ht="15">
      <c r="A228" s="204">
        <v>227</v>
      </c>
      <c r="B228" s="205" t="s">
        <v>268</v>
      </c>
      <c r="C228" s="205" t="s">
        <v>575</v>
      </c>
      <c r="D228" s="205" t="s">
        <v>132</v>
      </c>
      <c r="E228" s="205" t="s">
        <v>528</v>
      </c>
      <c r="F228" s="205" t="s">
        <v>188</v>
      </c>
      <c r="G228" s="206">
        <v>6.5</v>
      </c>
      <c r="H228" s="206">
        <v>6</v>
      </c>
      <c r="I228" s="206">
        <v>2.25</v>
      </c>
      <c r="J228" s="205">
        <v>27.25</v>
      </c>
      <c r="K228" s="196" t="s">
        <v>56</v>
      </c>
      <c r="L228" s="196">
        <v>19</v>
      </c>
    </row>
    <row r="229" spans="1:12" ht="15">
      <c r="A229" s="204">
        <v>228</v>
      </c>
      <c r="B229" s="205" t="s">
        <v>576</v>
      </c>
      <c r="C229" s="205" t="s">
        <v>5</v>
      </c>
      <c r="D229" s="205" t="s">
        <v>132</v>
      </c>
      <c r="E229" s="205" t="s">
        <v>577</v>
      </c>
      <c r="F229" s="205" t="s">
        <v>423</v>
      </c>
      <c r="G229" s="206">
        <v>7.25</v>
      </c>
      <c r="H229" s="206">
        <v>6.25</v>
      </c>
      <c r="I229" s="206">
        <v>4.5</v>
      </c>
      <c r="J229" s="205">
        <v>31.5</v>
      </c>
      <c r="K229" s="196" t="s">
        <v>56</v>
      </c>
      <c r="L229" s="196">
        <v>20</v>
      </c>
    </row>
    <row r="230" spans="1:12" ht="15">
      <c r="A230" s="204">
        <v>229</v>
      </c>
      <c r="B230" s="205" t="s">
        <v>578</v>
      </c>
      <c r="C230" s="205" t="s">
        <v>82</v>
      </c>
      <c r="D230" s="205" t="s">
        <v>132</v>
      </c>
      <c r="E230" s="205" t="s">
        <v>579</v>
      </c>
      <c r="F230" s="205" t="s">
        <v>188</v>
      </c>
      <c r="G230" s="206">
        <v>4.75</v>
      </c>
      <c r="H230" s="206">
        <v>7.5</v>
      </c>
      <c r="I230" s="206">
        <v>3</v>
      </c>
      <c r="J230" s="205">
        <v>27.5</v>
      </c>
      <c r="K230" s="196" t="s">
        <v>56</v>
      </c>
      <c r="L230" s="196">
        <v>21</v>
      </c>
    </row>
    <row r="231" spans="1:12" ht="15">
      <c r="A231" s="204">
        <v>230</v>
      </c>
      <c r="B231" s="205" t="s">
        <v>219</v>
      </c>
      <c r="C231" s="205" t="s">
        <v>9</v>
      </c>
      <c r="D231" s="205" t="s">
        <v>132</v>
      </c>
      <c r="E231" s="205" t="s">
        <v>580</v>
      </c>
      <c r="F231" s="205" t="s">
        <v>188</v>
      </c>
      <c r="G231" s="206">
        <v>6.25</v>
      </c>
      <c r="H231" s="206">
        <v>7</v>
      </c>
      <c r="I231" s="206">
        <v>4</v>
      </c>
      <c r="J231" s="205">
        <v>30.5</v>
      </c>
      <c r="K231" s="196" t="s">
        <v>56</v>
      </c>
      <c r="L231" s="196">
        <v>22</v>
      </c>
    </row>
    <row r="232" spans="1:12" ht="15">
      <c r="A232" s="204">
        <v>231</v>
      </c>
      <c r="B232" s="205" t="s">
        <v>228</v>
      </c>
      <c r="C232" s="205" t="s">
        <v>54</v>
      </c>
      <c r="D232" s="205" t="s">
        <v>132</v>
      </c>
      <c r="E232" s="207">
        <v>36688</v>
      </c>
      <c r="F232" s="205"/>
      <c r="G232" s="206">
        <v>6</v>
      </c>
      <c r="H232" s="206">
        <v>6.75</v>
      </c>
      <c r="I232" s="206">
        <v>5.75</v>
      </c>
      <c r="J232" s="205"/>
      <c r="K232" s="196" t="s">
        <v>56</v>
      </c>
      <c r="L232" s="196">
        <v>23</v>
      </c>
    </row>
    <row r="233" spans="1:12" ht="15">
      <c r="A233" s="204">
        <v>232</v>
      </c>
      <c r="B233" s="205" t="s">
        <v>241</v>
      </c>
      <c r="C233" s="205" t="s">
        <v>50</v>
      </c>
      <c r="D233" s="205" t="s">
        <v>132</v>
      </c>
      <c r="E233" s="207">
        <v>36771</v>
      </c>
      <c r="F233" s="205"/>
      <c r="G233" s="206">
        <v>7.5</v>
      </c>
      <c r="H233" s="206">
        <v>4.75</v>
      </c>
      <c r="I233" s="206">
        <v>5.5</v>
      </c>
      <c r="J233" s="205"/>
      <c r="K233" s="196" t="s">
        <v>56</v>
      </c>
      <c r="L233" s="196">
        <v>24</v>
      </c>
    </row>
    <row r="234" spans="1:12" ht="15">
      <c r="A234" s="204">
        <v>233</v>
      </c>
      <c r="B234" s="205" t="s">
        <v>582</v>
      </c>
      <c r="C234" s="205" t="s">
        <v>95</v>
      </c>
      <c r="D234" s="205" t="s">
        <v>132</v>
      </c>
      <c r="E234" s="205" t="s">
        <v>583</v>
      </c>
      <c r="F234" s="205" t="s">
        <v>188</v>
      </c>
      <c r="G234" s="206">
        <v>6.25</v>
      </c>
      <c r="H234" s="206">
        <v>3.5</v>
      </c>
      <c r="I234" s="206">
        <v>5.25</v>
      </c>
      <c r="J234" s="205">
        <v>24.75</v>
      </c>
      <c r="K234" s="196" t="s">
        <v>56</v>
      </c>
      <c r="L234" s="196">
        <v>25</v>
      </c>
    </row>
    <row r="235" spans="1:12" ht="15">
      <c r="A235" s="204">
        <v>234</v>
      </c>
      <c r="B235" s="205" t="s">
        <v>437</v>
      </c>
      <c r="C235" s="205" t="s">
        <v>11</v>
      </c>
      <c r="D235" s="205" t="s">
        <v>132</v>
      </c>
      <c r="E235" s="205" t="s">
        <v>584</v>
      </c>
      <c r="F235" s="205" t="s">
        <v>188</v>
      </c>
      <c r="G235" s="206">
        <v>6</v>
      </c>
      <c r="H235" s="206">
        <v>4.75</v>
      </c>
      <c r="I235" s="206">
        <v>6</v>
      </c>
      <c r="J235" s="205">
        <v>27.5</v>
      </c>
      <c r="L235" s="196">
        <v>26</v>
      </c>
    </row>
    <row r="236" spans="1:12" ht="15">
      <c r="A236" s="204">
        <v>235</v>
      </c>
      <c r="B236" s="205" t="s">
        <v>374</v>
      </c>
      <c r="C236" s="205" t="s">
        <v>11</v>
      </c>
      <c r="D236" s="205" t="s">
        <v>132</v>
      </c>
      <c r="E236" s="205" t="s">
        <v>585</v>
      </c>
      <c r="F236" s="205" t="s">
        <v>188</v>
      </c>
      <c r="G236" s="206">
        <v>5.75</v>
      </c>
      <c r="H236" s="206">
        <v>6.75</v>
      </c>
      <c r="I236" s="206">
        <v>4.5</v>
      </c>
      <c r="J236" s="205">
        <v>29.5</v>
      </c>
      <c r="K236" s="196" t="s">
        <v>56</v>
      </c>
      <c r="L236" s="196">
        <v>27</v>
      </c>
    </row>
    <row r="237" spans="1:12" ht="15">
      <c r="A237" s="204">
        <v>236</v>
      </c>
      <c r="B237" s="205" t="s">
        <v>301</v>
      </c>
      <c r="C237" s="205" t="s">
        <v>96</v>
      </c>
      <c r="D237" s="205" t="s">
        <v>132</v>
      </c>
      <c r="E237" s="205" t="s">
        <v>587</v>
      </c>
      <c r="F237" s="205" t="s">
        <v>188</v>
      </c>
      <c r="G237" s="206">
        <v>4.5</v>
      </c>
      <c r="H237" s="206">
        <v>6.75</v>
      </c>
      <c r="I237" s="206">
        <v>6.5</v>
      </c>
      <c r="J237" s="205">
        <v>29</v>
      </c>
      <c r="K237" s="196" t="s">
        <v>56</v>
      </c>
      <c r="L237" s="196">
        <v>28</v>
      </c>
    </row>
    <row r="238" spans="1:12" ht="15">
      <c r="A238" s="204">
        <v>237</v>
      </c>
      <c r="B238" s="205" t="s">
        <v>202</v>
      </c>
      <c r="C238" s="205" t="s">
        <v>590</v>
      </c>
      <c r="D238" s="205" t="s">
        <v>132</v>
      </c>
      <c r="E238" s="205" t="s">
        <v>220</v>
      </c>
      <c r="F238" s="205" t="s">
        <v>188</v>
      </c>
      <c r="G238" s="206">
        <v>5.25</v>
      </c>
      <c r="H238" s="206">
        <v>4.25</v>
      </c>
      <c r="I238" s="206">
        <v>4.75</v>
      </c>
      <c r="J238" s="205">
        <v>23.75</v>
      </c>
      <c r="K238" s="196" t="s">
        <v>56</v>
      </c>
      <c r="L238" s="196">
        <v>29</v>
      </c>
    </row>
    <row r="239" spans="1:12" ht="15">
      <c r="A239" s="204">
        <v>238</v>
      </c>
      <c r="B239" s="205" t="s">
        <v>588</v>
      </c>
      <c r="C239" s="205" t="s">
        <v>121</v>
      </c>
      <c r="D239" s="205" t="s">
        <v>132</v>
      </c>
      <c r="E239" s="205" t="s">
        <v>589</v>
      </c>
      <c r="F239" s="205" t="s">
        <v>188</v>
      </c>
      <c r="G239" s="206">
        <v>4.5</v>
      </c>
      <c r="H239" s="206">
        <v>7.75</v>
      </c>
      <c r="I239" s="206">
        <v>4</v>
      </c>
      <c r="J239" s="205">
        <v>28.5</v>
      </c>
      <c r="K239" s="196" t="s">
        <v>56</v>
      </c>
      <c r="L239" s="196">
        <v>30</v>
      </c>
    </row>
    <row r="240" spans="1:12" ht="15">
      <c r="A240" s="204">
        <v>239</v>
      </c>
      <c r="B240" s="205" t="s">
        <v>209</v>
      </c>
      <c r="C240" s="205" t="s">
        <v>75</v>
      </c>
      <c r="D240" s="205" t="s">
        <v>132</v>
      </c>
      <c r="E240" s="205" t="s">
        <v>591</v>
      </c>
      <c r="F240" s="205" t="s">
        <v>188</v>
      </c>
      <c r="G240" s="206">
        <v>5.5</v>
      </c>
      <c r="H240" s="206">
        <v>6</v>
      </c>
      <c r="I240" s="206">
        <v>2.5</v>
      </c>
      <c r="J240" s="205">
        <v>25.5</v>
      </c>
      <c r="K240" s="196" t="s">
        <v>56</v>
      </c>
      <c r="L240" s="196">
        <v>31</v>
      </c>
    </row>
    <row r="241" spans="1:12" ht="15">
      <c r="A241" s="204">
        <v>240</v>
      </c>
      <c r="B241" s="205" t="s">
        <v>490</v>
      </c>
      <c r="C241" s="205" t="s">
        <v>349</v>
      </c>
      <c r="D241" s="205" t="s">
        <v>132</v>
      </c>
      <c r="E241" s="205" t="s">
        <v>592</v>
      </c>
      <c r="F241" s="205" t="s">
        <v>188</v>
      </c>
      <c r="G241" s="206">
        <v>6.25</v>
      </c>
      <c r="H241" s="206">
        <v>3.25</v>
      </c>
      <c r="I241" s="206">
        <v>5</v>
      </c>
      <c r="J241" s="205">
        <v>24</v>
      </c>
      <c r="K241" s="196" t="s">
        <v>56</v>
      </c>
      <c r="L241" s="196">
        <v>32</v>
      </c>
    </row>
    <row r="242" spans="1:12" ht="15">
      <c r="A242" s="204">
        <v>241</v>
      </c>
      <c r="B242" s="205" t="s">
        <v>593</v>
      </c>
      <c r="C242" s="205" t="s">
        <v>594</v>
      </c>
      <c r="D242" s="205" t="s">
        <v>132</v>
      </c>
      <c r="E242" s="205" t="s">
        <v>331</v>
      </c>
      <c r="F242" s="205" t="s">
        <v>188</v>
      </c>
      <c r="G242" s="206">
        <v>4.75</v>
      </c>
      <c r="H242" s="206">
        <v>6.5</v>
      </c>
      <c r="I242" s="206">
        <v>5.5</v>
      </c>
      <c r="J242" s="205">
        <v>28</v>
      </c>
      <c r="L242" s="196">
        <v>33</v>
      </c>
    </row>
    <row r="243" spans="1:11" ht="15">
      <c r="A243" s="204">
        <v>242</v>
      </c>
      <c r="B243" s="205" t="s">
        <v>597</v>
      </c>
      <c r="C243" s="205" t="s">
        <v>598</v>
      </c>
      <c r="D243" s="205" t="s">
        <v>161</v>
      </c>
      <c r="E243" s="205" t="s">
        <v>599</v>
      </c>
      <c r="F243" s="205" t="s">
        <v>188</v>
      </c>
      <c r="G243" s="206">
        <v>3.75</v>
      </c>
      <c r="H243" s="206">
        <v>7.25</v>
      </c>
      <c r="I243" s="206">
        <v>6</v>
      </c>
      <c r="J243" s="205">
        <v>28</v>
      </c>
      <c r="K243" s="196">
        <v>1</v>
      </c>
    </row>
    <row r="244" spans="1:11" ht="15">
      <c r="A244" s="204">
        <v>243</v>
      </c>
      <c r="B244" s="205" t="s">
        <v>600</v>
      </c>
      <c r="C244" s="205" t="s">
        <v>61</v>
      </c>
      <c r="D244" s="205" t="s">
        <v>161</v>
      </c>
      <c r="E244" s="205" t="s">
        <v>395</v>
      </c>
      <c r="F244" s="205" t="s">
        <v>188</v>
      </c>
      <c r="G244" s="206">
        <v>4.75</v>
      </c>
      <c r="H244" s="206">
        <v>6.25</v>
      </c>
      <c r="I244" s="206">
        <v>3.75</v>
      </c>
      <c r="J244" s="205">
        <v>25.75</v>
      </c>
      <c r="K244" s="196">
        <v>2</v>
      </c>
    </row>
    <row r="245" spans="1:11" ht="15">
      <c r="A245" s="204">
        <v>244</v>
      </c>
      <c r="B245" s="205" t="s">
        <v>292</v>
      </c>
      <c r="C245" s="205" t="s">
        <v>61</v>
      </c>
      <c r="D245" s="208" t="s">
        <v>161</v>
      </c>
      <c r="E245" s="205" t="s">
        <v>293</v>
      </c>
      <c r="F245" s="205" t="s">
        <v>188</v>
      </c>
      <c r="G245" s="206">
        <v>4</v>
      </c>
      <c r="H245" s="206">
        <v>7.25</v>
      </c>
      <c r="I245" s="206">
        <v>3.25</v>
      </c>
      <c r="J245" s="205">
        <v>25.75</v>
      </c>
      <c r="K245" s="196">
        <v>3</v>
      </c>
    </row>
    <row r="246" spans="1:11" ht="15">
      <c r="A246" s="204">
        <v>245</v>
      </c>
      <c r="B246" s="205" t="s">
        <v>223</v>
      </c>
      <c r="C246" s="205" t="s">
        <v>3</v>
      </c>
      <c r="D246" s="205" t="s">
        <v>161</v>
      </c>
      <c r="E246" s="205" t="s">
        <v>472</v>
      </c>
      <c r="F246" s="205" t="s">
        <v>188</v>
      </c>
      <c r="G246" s="206">
        <v>6.75</v>
      </c>
      <c r="H246" s="206">
        <v>5</v>
      </c>
      <c r="I246" s="206">
        <v>5</v>
      </c>
      <c r="J246" s="205">
        <v>28.5</v>
      </c>
      <c r="K246" s="196">
        <v>4</v>
      </c>
    </row>
    <row r="247" spans="1:11" ht="15">
      <c r="A247" s="204">
        <v>246</v>
      </c>
      <c r="B247" s="205" t="s">
        <v>601</v>
      </c>
      <c r="C247" s="205" t="s">
        <v>81</v>
      </c>
      <c r="D247" s="205" t="s">
        <v>161</v>
      </c>
      <c r="E247" s="205" t="s">
        <v>602</v>
      </c>
      <c r="F247" s="205" t="s">
        <v>188</v>
      </c>
      <c r="G247" s="206">
        <v>5.5</v>
      </c>
      <c r="H247" s="206">
        <v>7.5</v>
      </c>
      <c r="I247" s="206">
        <v>3</v>
      </c>
      <c r="J247" s="205">
        <v>29</v>
      </c>
      <c r="K247" s="196">
        <v>5</v>
      </c>
    </row>
    <row r="248" spans="1:11" ht="15">
      <c r="A248" s="204">
        <v>247</v>
      </c>
      <c r="B248" s="205" t="s">
        <v>606</v>
      </c>
      <c r="C248" s="205" t="s">
        <v>77</v>
      </c>
      <c r="D248" s="205" t="s">
        <v>161</v>
      </c>
      <c r="E248" s="205" t="s">
        <v>201</v>
      </c>
      <c r="F248" s="205" t="s">
        <v>188</v>
      </c>
      <c r="G248" s="206">
        <v>2</v>
      </c>
      <c r="H248" s="206">
        <v>7.25</v>
      </c>
      <c r="I248" s="206">
        <v>2</v>
      </c>
      <c r="J248" s="205">
        <v>20.5</v>
      </c>
      <c r="K248" s="196">
        <v>6</v>
      </c>
    </row>
    <row r="249" spans="1:11" ht="15">
      <c r="A249" s="204">
        <v>248</v>
      </c>
      <c r="B249" s="205" t="s">
        <v>476</v>
      </c>
      <c r="C249" s="205" t="s">
        <v>607</v>
      </c>
      <c r="D249" s="205" t="s">
        <v>161</v>
      </c>
      <c r="E249" s="205" t="s">
        <v>435</v>
      </c>
      <c r="F249" s="205" t="s">
        <v>188</v>
      </c>
      <c r="G249" s="206">
        <v>4.75</v>
      </c>
      <c r="H249" s="206">
        <v>2.5</v>
      </c>
      <c r="I249" s="206">
        <v>1.75</v>
      </c>
      <c r="J249" s="205">
        <v>16.25</v>
      </c>
      <c r="K249" s="196">
        <v>7</v>
      </c>
    </row>
    <row r="250" spans="1:11" ht="15">
      <c r="A250" s="204">
        <v>249</v>
      </c>
      <c r="B250" s="205" t="s">
        <v>608</v>
      </c>
      <c r="C250" s="205" t="s">
        <v>90</v>
      </c>
      <c r="D250" s="205" t="s">
        <v>161</v>
      </c>
      <c r="E250" s="205" t="s">
        <v>609</v>
      </c>
      <c r="F250" s="205" t="s">
        <v>188</v>
      </c>
      <c r="G250" s="206">
        <v>7.75</v>
      </c>
      <c r="H250" s="206">
        <v>4.5</v>
      </c>
      <c r="I250" s="206">
        <v>5</v>
      </c>
      <c r="J250" s="205">
        <v>29.5</v>
      </c>
      <c r="K250" s="196">
        <v>8</v>
      </c>
    </row>
    <row r="251" spans="1:11" ht="15">
      <c r="A251" s="204">
        <v>250</v>
      </c>
      <c r="B251" s="205" t="s">
        <v>253</v>
      </c>
      <c r="C251" s="205" t="s">
        <v>84</v>
      </c>
      <c r="D251" s="205" t="s">
        <v>161</v>
      </c>
      <c r="E251" s="205" t="s">
        <v>376</v>
      </c>
      <c r="F251" s="205" t="s">
        <v>188</v>
      </c>
      <c r="G251" s="206">
        <v>6.5</v>
      </c>
      <c r="H251" s="206">
        <v>4.5</v>
      </c>
      <c r="I251" s="206">
        <v>4</v>
      </c>
      <c r="J251" s="205">
        <v>26</v>
      </c>
      <c r="K251" s="196">
        <v>9</v>
      </c>
    </row>
    <row r="252" spans="1:23" ht="15">
      <c r="A252" s="204">
        <v>251</v>
      </c>
      <c r="B252" s="205" t="s">
        <v>286</v>
      </c>
      <c r="C252" s="205" t="s">
        <v>116</v>
      </c>
      <c r="D252" s="205" t="s">
        <v>161</v>
      </c>
      <c r="E252" s="205" t="s">
        <v>201</v>
      </c>
      <c r="F252" s="205" t="s">
        <v>188</v>
      </c>
      <c r="G252" s="206">
        <v>6.75</v>
      </c>
      <c r="H252" s="206">
        <v>5.25</v>
      </c>
      <c r="I252" s="206">
        <v>3.25</v>
      </c>
      <c r="J252" s="205">
        <v>27.25</v>
      </c>
      <c r="K252" s="196">
        <v>10</v>
      </c>
      <c r="N252" s="204">
        <v>275</v>
      </c>
      <c r="O252" s="205" t="s">
        <v>595</v>
      </c>
      <c r="P252" s="205" t="s">
        <v>6</v>
      </c>
      <c r="Q252" s="205" t="s">
        <v>161</v>
      </c>
      <c r="R252" s="207">
        <v>36748</v>
      </c>
      <c r="S252" s="205"/>
      <c r="T252" s="206">
        <v>6.5</v>
      </c>
      <c r="U252" s="206">
        <v>6</v>
      </c>
      <c r="V252" s="206">
        <v>5.75</v>
      </c>
      <c r="W252" s="205"/>
    </row>
    <row r="253" spans="1:23" ht="15">
      <c r="A253" s="204">
        <v>252</v>
      </c>
      <c r="B253" s="205" t="s">
        <v>359</v>
      </c>
      <c r="C253" s="205" t="s">
        <v>29</v>
      </c>
      <c r="D253" s="205" t="s">
        <v>161</v>
      </c>
      <c r="E253" s="205" t="s">
        <v>610</v>
      </c>
      <c r="F253" s="205" t="s">
        <v>188</v>
      </c>
      <c r="G253" s="206">
        <v>6.25</v>
      </c>
      <c r="H253" s="206">
        <v>4.5</v>
      </c>
      <c r="I253" s="206">
        <v>3.75</v>
      </c>
      <c r="J253" s="205">
        <v>25.25</v>
      </c>
      <c r="K253" s="196">
        <v>11</v>
      </c>
      <c r="N253" s="204">
        <v>276</v>
      </c>
      <c r="O253" s="205" t="s">
        <v>596</v>
      </c>
      <c r="P253" s="205" t="s">
        <v>6</v>
      </c>
      <c r="Q253" s="205" t="s">
        <v>161</v>
      </c>
      <c r="R253" s="207">
        <v>36570</v>
      </c>
      <c r="S253" s="205"/>
      <c r="T253" s="206">
        <v>6.75</v>
      </c>
      <c r="U253" s="206">
        <v>6.5</v>
      </c>
      <c r="V253" s="206">
        <v>5.75</v>
      </c>
      <c r="W253" s="205"/>
    </row>
    <row r="254" spans="1:23" ht="15">
      <c r="A254" s="204">
        <v>253</v>
      </c>
      <c r="B254" s="205" t="s">
        <v>611</v>
      </c>
      <c r="C254" s="205" t="s">
        <v>29</v>
      </c>
      <c r="D254" s="205" t="s">
        <v>161</v>
      </c>
      <c r="E254" s="205" t="s">
        <v>612</v>
      </c>
      <c r="F254" s="205" t="s">
        <v>188</v>
      </c>
      <c r="G254" s="206">
        <v>5.75</v>
      </c>
      <c r="H254" s="206">
        <v>5.25</v>
      </c>
      <c r="I254" s="206">
        <v>5</v>
      </c>
      <c r="J254" s="205">
        <v>27</v>
      </c>
      <c r="K254" s="196">
        <v>12</v>
      </c>
      <c r="N254" s="204">
        <v>286</v>
      </c>
      <c r="O254" s="205" t="s">
        <v>359</v>
      </c>
      <c r="P254" s="205" t="s">
        <v>64</v>
      </c>
      <c r="Q254" s="205" t="s">
        <v>161</v>
      </c>
      <c r="R254" s="205" t="s">
        <v>421</v>
      </c>
      <c r="S254" s="205" t="s">
        <v>188</v>
      </c>
      <c r="T254" s="206">
        <v>6</v>
      </c>
      <c r="U254" s="206">
        <v>4.75</v>
      </c>
      <c r="V254" s="206">
        <v>3.75</v>
      </c>
      <c r="W254" s="205">
        <v>25.25</v>
      </c>
    </row>
    <row r="255" spans="1:23" ht="15">
      <c r="A255" s="204">
        <v>254</v>
      </c>
      <c r="B255" s="205" t="s">
        <v>388</v>
      </c>
      <c r="C255" s="205" t="s">
        <v>53</v>
      </c>
      <c r="D255" s="208" t="s">
        <v>161</v>
      </c>
      <c r="E255" s="205" t="s">
        <v>389</v>
      </c>
      <c r="F255" s="205" t="s">
        <v>188</v>
      </c>
      <c r="G255" s="206">
        <v>7.25</v>
      </c>
      <c r="H255" s="206">
        <v>7</v>
      </c>
      <c r="I255" s="206">
        <v>3</v>
      </c>
      <c r="J255" s="205">
        <v>31.5</v>
      </c>
      <c r="K255" s="196">
        <v>13</v>
      </c>
      <c r="N255" s="204">
        <v>298</v>
      </c>
      <c r="O255" s="205" t="s">
        <v>476</v>
      </c>
      <c r="P255" s="205" t="s">
        <v>97</v>
      </c>
      <c r="Q255" s="205" t="s">
        <v>161</v>
      </c>
      <c r="R255" s="207">
        <v>36843</v>
      </c>
      <c r="S255" s="205"/>
      <c r="T255" s="206">
        <v>5.25</v>
      </c>
      <c r="U255" s="206">
        <v>7.75</v>
      </c>
      <c r="V255" s="206">
        <v>4</v>
      </c>
      <c r="W255" s="205"/>
    </row>
    <row r="256" spans="1:23" ht="15">
      <c r="A256" s="204">
        <v>255</v>
      </c>
      <c r="B256" s="205" t="s">
        <v>268</v>
      </c>
      <c r="C256" s="205" t="s">
        <v>244</v>
      </c>
      <c r="D256" s="205" t="s">
        <v>161</v>
      </c>
      <c r="E256" s="205" t="s">
        <v>395</v>
      </c>
      <c r="F256" s="205" t="s">
        <v>188</v>
      </c>
      <c r="G256" s="206">
        <v>4.5</v>
      </c>
      <c r="H256" s="206">
        <v>5.25</v>
      </c>
      <c r="I256" s="206">
        <v>4.5</v>
      </c>
      <c r="J256" s="205">
        <v>24</v>
      </c>
      <c r="K256" s="196">
        <v>14</v>
      </c>
      <c r="N256" s="204">
        <v>301</v>
      </c>
      <c r="O256" s="205" t="s">
        <v>219</v>
      </c>
      <c r="P256" s="205" t="s">
        <v>93</v>
      </c>
      <c r="Q256" s="205" t="s">
        <v>161</v>
      </c>
      <c r="R256" s="205" t="s">
        <v>304</v>
      </c>
      <c r="S256" s="205" t="s">
        <v>188</v>
      </c>
      <c r="T256" s="206">
        <v>6.25</v>
      </c>
      <c r="U256" s="206">
        <v>3.5</v>
      </c>
      <c r="V256" s="206">
        <v>3.5</v>
      </c>
      <c r="W256" s="205">
        <v>23</v>
      </c>
    </row>
    <row r="257" spans="1:23" ht="15">
      <c r="A257" s="204">
        <v>256</v>
      </c>
      <c r="B257" s="205" t="s">
        <v>613</v>
      </c>
      <c r="C257" s="205" t="s">
        <v>48</v>
      </c>
      <c r="D257" s="205" t="s">
        <v>161</v>
      </c>
      <c r="E257" s="205" t="s">
        <v>343</v>
      </c>
      <c r="F257" s="205" t="s">
        <v>188</v>
      </c>
      <c r="G257" s="206">
        <v>6.25</v>
      </c>
      <c r="H257" s="206">
        <v>7.25</v>
      </c>
      <c r="I257" s="206">
        <v>5</v>
      </c>
      <c r="J257" s="205">
        <v>32</v>
      </c>
      <c r="K257" s="196">
        <v>15</v>
      </c>
      <c r="N257" s="204">
        <v>303</v>
      </c>
      <c r="O257" s="205" t="s">
        <v>622</v>
      </c>
      <c r="P257" s="205" t="s">
        <v>73</v>
      </c>
      <c r="Q257" s="205" t="s">
        <v>161</v>
      </c>
      <c r="R257" s="205" t="s">
        <v>623</v>
      </c>
      <c r="S257" s="205" t="s">
        <v>188</v>
      </c>
      <c r="T257" s="206">
        <v>4.5</v>
      </c>
      <c r="U257" s="206">
        <v>6.25</v>
      </c>
      <c r="V257" s="206">
        <v>2</v>
      </c>
      <c r="W257" s="205">
        <v>23.5</v>
      </c>
    </row>
    <row r="258" spans="1:11" ht="15">
      <c r="A258" s="204">
        <v>257</v>
      </c>
      <c r="B258" s="205" t="s">
        <v>231</v>
      </c>
      <c r="C258" s="205" t="s">
        <v>614</v>
      </c>
      <c r="D258" s="205" t="s">
        <v>161</v>
      </c>
      <c r="E258" s="205" t="s">
        <v>615</v>
      </c>
      <c r="F258" s="205" t="s">
        <v>188</v>
      </c>
      <c r="G258" s="206">
        <v>6</v>
      </c>
      <c r="H258" s="206">
        <v>7</v>
      </c>
      <c r="I258" s="206">
        <v>5.5</v>
      </c>
      <c r="J258" s="205">
        <v>31.5</v>
      </c>
      <c r="K258" s="196">
        <v>16</v>
      </c>
    </row>
    <row r="259" spans="1:11" ht="15">
      <c r="A259" s="204">
        <v>258</v>
      </c>
      <c r="B259" s="205" t="s">
        <v>219</v>
      </c>
      <c r="C259" s="205" t="s">
        <v>616</v>
      </c>
      <c r="D259" s="205" t="s">
        <v>161</v>
      </c>
      <c r="E259" s="205" t="s">
        <v>617</v>
      </c>
      <c r="F259" s="205" t="s">
        <v>188</v>
      </c>
      <c r="G259" s="206">
        <v>6</v>
      </c>
      <c r="H259" s="206">
        <v>5.75</v>
      </c>
      <c r="I259" s="206">
        <v>4.5</v>
      </c>
      <c r="J259" s="205">
        <v>28</v>
      </c>
      <c r="K259" s="196">
        <v>17</v>
      </c>
    </row>
    <row r="260" spans="1:11" ht="15">
      <c r="A260" s="204">
        <v>259</v>
      </c>
      <c r="B260" s="205" t="s">
        <v>359</v>
      </c>
      <c r="C260" s="205" t="s">
        <v>107</v>
      </c>
      <c r="D260" s="205" t="s">
        <v>161</v>
      </c>
      <c r="E260" s="207">
        <v>36538</v>
      </c>
      <c r="F260" s="205"/>
      <c r="G260" s="206">
        <v>4.75</v>
      </c>
      <c r="H260" s="206">
        <v>8</v>
      </c>
      <c r="I260" s="206">
        <v>5.5</v>
      </c>
      <c r="J260" s="205"/>
      <c r="K260" s="196">
        <v>18</v>
      </c>
    </row>
    <row r="261" spans="1:11" ht="15">
      <c r="A261" s="204">
        <v>260</v>
      </c>
      <c r="B261" s="205" t="s">
        <v>619</v>
      </c>
      <c r="C261" s="205" t="s">
        <v>618</v>
      </c>
      <c r="D261" s="205" t="s">
        <v>161</v>
      </c>
      <c r="E261" s="207">
        <v>36302</v>
      </c>
      <c r="F261" s="205"/>
      <c r="G261" s="206">
        <v>6.5</v>
      </c>
      <c r="H261" s="206">
        <v>5</v>
      </c>
      <c r="I261" s="206">
        <v>4.75</v>
      </c>
      <c r="J261" s="205"/>
      <c r="K261" s="196">
        <v>19</v>
      </c>
    </row>
    <row r="262" spans="1:11" ht="15">
      <c r="A262" s="204">
        <v>261</v>
      </c>
      <c r="B262" s="205" t="s">
        <v>301</v>
      </c>
      <c r="C262" s="205" t="s">
        <v>618</v>
      </c>
      <c r="D262" s="205" t="s">
        <v>161</v>
      </c>
      <c r="E262" s="205" t="s">
        <v>429</v>
      </c>
      <c r="F262" s="205" t="s">
        <v>188</v>
      </c>
      <c r="G262" s="206">
        <v>4.75</v>
      </c>
      <c r="H262" s="206">
        <v>5.5</v>
      </c>
      <c r="I262" s="206">
        <v>3</v>
      </c>
      <c r="J262" s="205">
        <v>23.5</v>
      </c>
      <c r="K262" s="196">
        <v>20</v>
      </c>
    </row>
    <row r="263" spans="1:11" ht="15">
      <c r="A263" s="204">
        <v>262</v>
      </c>
      <c r="B263" s="205" t="s">
        <v>573</v>
      </c>
      <c r="C263" s="205" t="s">
        <v>93</v>
      </c>
      <c r="D263" s="205" t="s">
        <v>161</v>
      </c>
      <c r="E263" s="205" t="s">
        <v>620</v>
      </c>
      <c r="F263" s="205" t="s">
        <v>188</v>
      </c>
      <c r="G263" s="206">
        <v>6</v>
      </c>
      <c r="H263" s="206">
        <v>4.25</v>
      </c>
      <c r="I263" s="206">
        <v>5.75</v>
      </c>
      <c r="J263" s="205">
        <v>26.25</v>
      </c>
      <c r="K263" s="196">
        <v>21</v>
      </c>
    </row>
    <row r="264" spans="1:11" ht="15">
      <c r="A264" s="204">
        <v>263</v>
      </c>
      <c r="B264" s="210" t="s">
        <v>621</v>
      </c>
      <c r="C264" s="205" t="s">
        <v>93</v>
      </c>
      <c r="D264" s="205" t="s">
        <v>161</v>
      </c>
      <c r="E264" s="210" t="s">
        <v>412</v>
      </c>
      <c r="F264" s="210" t="s">
        <v>188</v>
      </c>
      <c r="G264" s="206">
        <v>5.25</v>
      </c>
      <c r="H264" s="206">
        <v>5.75</v>
      </c>
      <c r="I264" s="206">
        <v>3</v>
      </c>
      <c r="J264" s="210">
        <v>25</v>
      </c>
      <c r="K264" s="196">
        <v>22</v>
      </c>
    </row>
    <row r="265" spans="1:11" ht="15">
      <c r="A265" s="204">
        <v>264</v>
      </c>
      <c r="B265" s="208" t="s">
        <v>374</v>
      </c>
      <c r="C265" s="205" t="s">
        <v>93</v>
      </c>
      <c r="D265" s="205" t="s">
        <v>161</v>
      </c>
      <c r="E265" s="207">
        <v>36413</v>
      </c>
      <c r="F265" s="205"/>
      <c r="G265" s="206">
        <v>5</v>
      </c>
      <c r="H265" s="206">
        <v>5.75</v>
      </c>
      <c r="I265" s="206">
        <v>2.5</v>
      </c>
      <c r="J265" s="205"/>
      <c r="K265" s="196">
        <v>23</v>
      </c>
    </row>
    <row r="266" spans="1:11" ht="15">
      <c r="A266" s="204">
        <v>265</v>
      </c>
      <c r="B266" s="205" t="s">
        <v>400</v>
      </c>
      <c r="C266" s="205" t="s">
        <v>93</v>
      </c>
      <c r="D266" s="208" t="s">
        <v>161</v>
      </c>
      <c r="E266" s="205" t="s">
        <v>331</v>
      </c>
      <c r="F266" s="205" t="s">
        <v>188</v>
      </c>
      <c r="G266" s="206">
        <v>5.75</v>
      </c>
      <c r="H266" s="206">
        <v>7.5</v>
      </c>
      <c r="I266" s="206">
        <v>5.25</v>
      </c>
      <c r="J266" s="205">
        <v>31.75</v>
      </c>
      <c r="K266" s="196">
        <v>24</v>
      </c>
    </row>
    <row r="267" spans="1:11" ht="15">
      <c r="A267" s="204">
        <v>266</v>
      </c>
      <c r="B267" s="205" t="s">
        <v>593</v>
      </c>
      <c r="C267" s="205" t="s">
        <v>73</v>
      </c>
      <c r="D267" s="205" t="s">
        <v>161</v>
      </c>
      <c r="E267" s="205" t="s">
        <v>615</v>
      </c>
      <c r="F267" s="205" t="s">
        <v>188</v>
      </c>
      <c r="G267" s="206">
        <v>6</v>
      </c>
      <c r="H267" s="206">
        <v>6.25</v>
      </c>
      <c r="I267" s="206">
        <v>5.5</v>
      </c>
      <c r="J267" s="205">
        <v>30</v>
      </c>
      <c r="K267" s="196">
        <v>25</v>
      </c>
    </row>
    <row r="268" spans="1:11" ht="15">
      <c r="A268" s="204">
        <v>267</v>
      </c>
      <c r="B268" s="205" t="s">
        <v>248</v>
      </c>
      <c r="C268" s="205" t="s">
        <v>401</v>
      </c>
      <c r="D268" s="205" t="s">
        <v>161</v>
      </c>
      <c r="E268" s="205" t="s">
        <v>557</v>
      </c>
      <c r="F268" s="205" t="s">
        <v>188</v>
      </c>
      <c r="G268" s="206">
        <v>5.5</v>
      </c>
      <c r="H268" s="206">
        <v>6.75</v>
      </c>
      <c r="I268" s="206">
        <v>5</v>
      </c>
      <c r="J268" s="205">
        <v>29.5</v>
      </c>
      <c r="K268" s="196">
        <v>26</v>
      </c>
    </row>
    <row r="269" spans="1:11" ht="15">
      <c r="A269" s="204">
        <v>268</v>
      </c>
      <c r="B269" s="205" t="s">
        <v>624</v>
      </c>
      <c r="C269" s="205" t="s">
        <v>119</v>
      </c>
      <c r="D269" s="205" t="s">
        <v>161</v>
      </c>
      <c r="E269" s="205" t="s">
        <v>625</v>
      </c>
      <c r="F269" s="205" t="s">
        <v>188</v>
      </c>
      <c r="G269" s="206">
        <v>5.75</v>
      </c>
      <c r="H269" s="206">
        <v>6</v>
      </c>
      <c r="I269" s="206">
        <v>6</v>
      </c>
      <c r="J269" s="205">
        <v>29.5</v>
      </c>
      <c r="K269" s="196">
        <v>27</v>
      </c>
    </row>
    <row r="270" spans="1:11" ht="15">
      <c r="A270" s="204">
        <v>269</v>
      </c>
      <c r="B270" s="205" t="s">
        <v>626</v>
      </c>
      <c r="C270" s="205" t="s">
        <v>110</v>
      </c>
      <c r="D270" s="205" t="s">
        <v>161</v>
      </c>
      <c r="E270" s="205" t="s">
        <v>627</v>
      </c>
      <c r="F270" s="205" t="s">
        <v>188</v>
      </c>
      <c r="G270" s="206">
        <v>6.25</v>
      </c>
      <c r="H270" s="206">
        <v>5.5</v>
      </c>
      <c r="I270" s="206">
        <v>6.75</v>
      </c>
      <c r="J270" s="205">
        <v>30.25</v>
      </c>
      <c r="K270" s="196">
        <v>28</v>
      </c>
    </row>
    <row r="271" spans="1:11" ht="15">
      <c r="A271" s="204">
        <v>270</v>
      </c>
      <c r="B271" s="205" t="s">
        <v>219</v>
      </c>
      <c r="C271" s="205" t="s">
        <v>628</v>
      </c>
      <c r="D271" s="205" t="s">
        <v>161</v>
      </c>
      <c r="E271" s="205" t="s">
        <v>581</v>
      </c>
      <c r="F271" s="205" t="s">
        <v>188</v>
      </c>
      <c r="G271" s="206">
        <v>6</v>
      </c>
      <c r="H271" s="206">
        <v>5.5</v>
      </c>
      <c r="I271" s="206">
        <v>4.5</v>
      </c>
      <c r="J271" s="205">
        <v>27.5</v>
      </c>
      <c r="K271" s="196">
        <v>29</v>
      </c>
    </row>
    <row r="272" spans="1:11" ht="15">
      <c r="A272" s="204">
        <v>271</v>
      </c>
      <c r="B272" s="205" t="s">
        <v>629</v>
      </c>
      <c r="C272" s="205" t="s">
        <v>11</v>
      </c>
      <c r="D272" s="205" t="s">
        <v>161</v>
      </c>
      <c r="E272" s="207">
        <v>36783</v>
      </c>
      <c r="F272" s="205"/>
      <c r="G272" s="206">
        <v>7</v>
      </c>
      <c r="H272" s="206">
        <v>6.5</v>
      </c>
      <c r="I272" s="206">
        <v>3</v>
      </c>
      <c r="J272" s="205"/>
      <c r="K272" s="196">
        <v>30</v>
      </c>
    </row>
    <row r="273" spans="1:11" ht="15">
      <c r="A273" s="204">
        <v>272</v>
      </c>
      <c r="B273" s="205" t="s">
        <v>630</v>
      </c>
      <c r="C273" s="205" t="s">
        <v>631</v>
      </c>
      <c r="D273" s="205" t="s">
        <v>161</v>
      </c>
      <c r="E273" s="205" t="s">
        <v>525</v>
      </c>
      <c r="F273" s="205" t="s">
        <v>188</v>
      </c>
      <c r="G273" s="206">
        <v>4.25</v>
      </c>
      <c r="H273" s="206">
        <v>6.5</v>
      </c>
      <c r="I273" s="206">
        <v>2.5</v>
      </c>
      <c r="J273" s="205">
        <v>24</v>
      </c>
      <c r="K273" s="196">
        <v>31</v>
      </c>
    </row>
    <row r="274" spans="1:11" ht="15">
      <c r="A274" s="204">
        <v>273</v>
      </c>
      <c r="B274" s="205" t="s">
        <v>320</v>
      </c>
      <c r="C274" s="205" t="s">
        <v>74</v>
      </c>
      <c r="D274" s="205" t="s">
        <v>161</v>
      </c>
      <c r="E274" s="205" t="s">
        <v>302</v>
      </c>
      <c r="F274" s="205" t="s">
        <v>188</v>
      </c>
      <c r="G274" s="206">
        <v>6.25</v>
      </c>
      <c r="H274" s="206">
        <v>5.5</v>
      </c>
      <c r="I274" s="206">
        <v>3</v>
      </c>
      <c r="J274" s="205">
        <v>26.5</v>
      </c>
      <c r="K274" s="196">
        <v>32</v>
      </c>
    </row>
    <row r="275" ht="15">
      <c r="K275" s="196">
        <v>33</v>
      </c>
    </row>
    <row r="276" spans="5:9" ht="15">
      <c r="E276" s="195" t="s">
        <v>632</v>
      </c>
      <c r="G276" s="196">
        <f>COUNTIF(G2:G274,"&lt;5")</f>
        <v>36</v>
      </c>
      <c r="H276" s="196">
        <f>COUNTIF(H2:H274,"&lt;5")</f>
        <v>24</v>
      </c>
      <c r="I276" s="196">
        <f>COUNTIF(I2:I274,"&lt;5")</f>
        <v>117</v>
      </c>
    </row>
    <row r="277" spans="5:11" ht="15">
      <c r="E277" s="195" t="s">
        <v>633</v>
      </c>
      <c r="G277" s="196">
        <f>COUNTIF(G2:G274,"&lt;7")-COUNTIF(G2:G274,"&lt;5")</f>
        <v>175</v>
      </c>
      <c r="H277" s="196">
        <f>COUNTIF(H2:H274,"&lt;7")-COUNTIF(H2:H274,"&lt;5")</f>
        <v>93</v>
      </c>
      <c r="I277" s="196">
        <f>COUNTIF(I2:I274,"&lt;7")-COUNTIF(I2:I274,"&lt;5")</f>
        <v>95</v>
      </c>
      <c r="K277" s="196" t="s">
        <v>56</v>
      </c>
    </row>
    <row r="278" spans="5:11" ht="15">
      <c r="E278" s="195" t="s">
        <v>634</v>
      </c>
      <c r="G278" s="196">
        <f>COUNTIF(G2:G274,"&lt;9")-COUNTIF(G2:G274,"&lt;7")</f>
        <v>61</v>
      </c>
      <c r="H278" s="196">
        <f>COUNTIF(H2:H274,"&lt;9")-COUNTIF(H2:H274,"&lt;7")</f>
        <v>154</v>
      </c>
      <c r="I278" s="196">
        <f>COUNTIF(I2:I274,"&lt;9")-COUNTIF(I2:I274,"&lt;7")</f>
        <v>54</v>
      </c>
      <c r="K278" s="196" t="s">
        <v>56</v>
      </c>
    </row>
    <row r="279" spans="5:11" ht="15">
      <c r="E279" s="195" t="s">
        <v>635</v>
      </c>
      <c r="G279" s="196">
        <f>COUNTIF(G2:G274,"&lt;10")-COUNTIF(G2:G274,"&lt;9")</f>
        <v>0</v>
      </c>
      <c r="H279" s="196">
        <f>COUNTIF(H2:H274,"&lt;10")-COUNTIF(H2:H274,"&lt;9")</f>
        <v>1</v>
      </c>
      <c r="I279" s="196">
        <f>COUNTIF(I2:I274,"&lt;10")-COUNTIF(I2:I274,"&lt;9")</f>
        <v>6</v>
      </c>
      <c r="K279" s="196" t="s">
        <v>56</v>
      </c>
    </row>
    <row r="280" spans="5:11" ht="15">
      <c r="E280" s="195">
        <v>10</v>
      </c>
      <c r="G280" s="196">
        <f>COUNTIF(G2:G274,"=10")</f>
        <v>0</v>
      </c>
      <c r="H280" s="196">
        <f>COUNTIF(H2:H274,"=10")</f>
        <v>0</v>
      </c>
      <c r="I280" s="196">
        <f>COUNTIF(I2:I274,"=10")</f>
        <v>0</v>
      </c>
      <c r="K280" s="196" t="s">
        <v>56</v>
      </c>
    </row>
    <row r="281" spans="7:11" ht="15">
      <c r="G281" s="196">
        <f>SUM(G276:G280)</f>
        <v>272</v>
      </c>
      <c r="H281" s="196">
        <f>SUM(H276:H280)</f>
        <v>272</v>
      </c>
      <c r="I281" s="196">
        <f>SUM(I276:I280)</f>
        <v>272</v>
      </c>
      <c r="K281" s="196" t="s">
        <v>56</v>
      </c>
    </row>
    <row r="282" ht="15">
      <c r="K282" s="196" t="s">
        <v>56</v>
      </c>
    </row>
    <row r="285" ht="15">
      <c r="K285" s="196" t="s">
        <v>56</v>
      </c>
    </row>
    <row r="286" ht="15">
      <c r="K286" s="196" t="s">
        <v>56</v>
      </c>
    </row>
    <row r="287" ht="15">
      <c r="K287" s="196" t="s">
        <v>56</v>
      </c>
    </row>
    <row r="288" ht="15">
      <c r="K288" s="196" t="s">
        <v>56</v>
      </c>
    </row>
    <row r="290" spans="1:11" ht="15">
      <c r="A290" s="204">
        <v>51</v>
      </c>
      <c r="B290" s="205" t="s">
        <v>286</v>
      </c>
      <c r="C290" s="205" t="s">
        <v>3</v>
      </c>
      <c r="D290" s="205" t="s">
        <v>136</v>
      </c>
      <c r="E290" s="205" t="s">
        <v>287</v>
      </c>
      <c r="F290" s="205" t="s">
        <v>188</v>
      </c>
      <c r="G290" s="206">
        <v>7</v>
      </c>
      <c r="H290" s="206">
        <v>8</v>
      </c>
      <c r="I290" s="206">
        <v>6.75</v>
      </c>
      <c r="J290" s="205">
        <v>36.75</v>
      </c>
      <c r="K290" s="196" t="s">
        <v>56</v>
      </c>
    </row>
    <row r="291" ht="15">
      <c r="K291" s="196" t="s">
        <v>56</v>
      </c>
    </row>
    <row r="292" ht="15">
      <c r="K292" s="196" t="s">
        <v>56</v>
      </c>
    </row>
    <row r="293" spans="1:11" ht="15">
      <c r="A293" s="204">
        <v>56</v>
      </c>
      <c r="B293" s="205" t="s">
        <v>294</v>
      </c>
      <c r="C293" s="205" t="s">
        <v>57</v>
      </c>
      <c r="D293" s="205" t="s">
        <v>136</v>
      </c>
      <c r="E293" s="205" t="s">
        <v>295</v>
      </c>
      <c r="F293" s="205" t="s">
        <v>188</v>
      </c>
      <c r="G293" s="206">
        <v>4.25</v>
      </c>
      <c r="H293" s="206">
        <v>7</v>
      </c>
      <c r="I293" s="206">
        <v>6</v>
      </c>
      <c r="J293" s="205">
        <v>28.5</v>
      </c>
      <c r="K293" s="196" t="s">
        <v>56</v>
      </c>
    </row>
    <row r="294" ht="15">
      <c r="K294" s="196" t="s">
        <v>56</v>
      </c>
    </row>
    <row r="295" ht="15">
      <c r="K295" s="196" t="s">
        <v>56</v>
      </c>
    </row>
    <row r="296" ht="15">
      <c r="K296" s="196" t="s">
        <v>56</v>
      </c>
    </row>
    <row r="297" ht="15">
      <c r="K297" s="196" t="s">
        <v>56</v>
      </c>
    </row>
    <row r="298" ht="15">
      <c r="K298" s="196" t="s">
        <v>56</v>
      </c>
    </row>
    <row r="299" ht="15">
      <c r="K299" s="196" t="s">
        <v>56</v>
      </c>
    </row>
    <row r="300" ht="15">
      <c r="K300" s="196" t="s">
        <v>56</v>
      </c>
    </row>
    <row r="301" ht="15">
      <c r="K301" s="196" t="s">
        <v>56</v>
      </c>
    </row>
    <row r="302" ht="15">
      <c r="K302" s="196" t="s">
        <v>56</v>
      </c>
    </row>
    <row r="304" ht="15">
      <c r="K304" s="196" t="s">
        <v>56</v>
      </c>
    </row>
    <row r="305" ht="15">
      <c r="N305" s="202" t="s">
        <v>641</v>
      </c>
    </row>
    <row r="307" ht="15">
      <c r="K307" s="196" t="s">
        <v>56</v>
      </c>
    </row>
    <row r="308" ht="15">
      <c r="K308" s="196" t="s">
        <v>56</v>
      </c>
    </row>
    <row r="309" ht="15">
      <c r="K309" s="196" t="s">
        <v>56</v>
      </c>
    </row>
    <row r="310" ht="15">
      <c r="K310" s="196" t="s">
        <v>56</v>
      </c>
    </row>
    <row r="311" ht="15">
      <c r="K311" s="196" t="s">
        <v>56</v>
      </c>
    </row>
    <row r="312" ht="15">
      <c r="K312" s="196" t="s">
        <v>56</v>
      </c>
    </row>
    <row r="313" ht="15">
      <c r="K313" s="196" t="s">
        <v>56</v>
      </c>
    </row>
    <row r="314" ht="15">
      <c r="K314" s="196" t="s">
        <v>56</v>
      </c>
    </row>
    <row r="315" ht="15">
      <c r="K315" s="196" t="s">
        <v>56</v>
      </c>
    </row>
    <row r="317" ht="15">
      <c r="K317" s="196" t="s">
        <v>56</v>
      </c>
    </row>
    <row r="318" ht="15">
      <c r="K318" s="196" t="s">
        <v>56</v>
      </c>
    </row>
    <row r="334" ht="15">
      <c r="K334" s="196" t="s">
        <v>56</v>
      </c>
    </row>
    <row r="335" spans="11:13" ht="15">
      <c r="K335" s="196" t="s">
        <v>56</v>
      </c>
      <c r="M335" s="196">
        <v>5</v>
      </c>
    </row>
    <row r="336" spans="11:13" ht="15">
      <c r="K336" s="196" t="s">
        <v>56</v>
      </c>
      <c r="M336" s="196">
        <v>6</v>
      </c>
    </row>
    <row r="337" spans="11:13" ht="15">
      <c r="K337" s="196" t="s">
        <v>56</v>
      </c>
      <c r="M337" s="196">
        <v>8</v>
      </c>
    </row>
    <row r="338" ht="15">
      <c r="M338" s="196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4"/>
  <sheetViews>
    <sheetView zoomScalePageLayoutView="0" workbookViewId="0" topLeftCell="A1">
      <selection activeCell="H8" sqref="H8"/>
    </sheetView>
  </sheetViews>
  <sheetFormatPr defaultColWidth="7" defaultRowHeight="18"/>
  <cols>
    <col min="1" max="1" width="4.66015625" style="3" customWidth="1"/>
    <col min="2" max="2" width="5.91015625" style="3" bestFit="1" customWidth="1"/>
    <col min="3" max="3" width="5.66015625" style="67" customWidth="1"/>
    <col min="4" max="4" width="4.66015625" style="5" customWidth="1"/>
    <col min="5" max="6" width="4.66015625" style="3" customWidth="1"/>
    <col min="7" max="7" width="5.91015625" style="3" bestFit="1" customWidth="1"/>
    <col min="8" max="8" width="5.58203125" style="67" customWidth="1"/>
    <col min="9" max="11" width="4.66015625" style="5" customWidth="1"/>
    <col min="12" max="12" width="5.91015625" style="3" bestFit="1" customWidth="1"/>
    <col min="13" max="13" width="5.66015625" style="67" customWidth="1"/>
    <col min="14" max="14" width="4.66015625" style="5" customWidth="1"/>
    <col min="15" max="16" width="4.66015625" style="3" customWidth="1"/>
    <col min="17" max="17" width="6.16015625" style="5" customWidth="1"/>
    <col min="18" max="18" width="5.91015625" style="5" customWidth="1"/>
    <col min="19" max="19" width="3" style="5" customWidth="1"/>
    <col min="20" max="20" width="3.5" style="3" customWidth="1"/>
    <col min="21" max="21" width="3" style="5" customWidth="1"/>
    <col min="22" max="22" width="4.91015625" style="5" customWidth="1"/>
    <col min="23" max="23" width="6" style="5" bestFit="1" customWidth="1"/>
    <col min="24" max="26" width="3" style="5" customWidth="1"/>
    <col min="27" max="27" width="4.58203125" style="5" customWidth="1"/>
    <col min="28" max="28" width="6" style="5" bestFit="1" customWidth="1"/>
    <col min="29" max="29" width="5.08203125" style="5" bestFit="1" customWidth="1"/>
    <col min="30" max="30" width="3.58203125" style="3" customWidth="1"/>
    <col min="31" max="31" width="4.91015625" style="5" customWidth="1"/>
    <col min="32" max="16384" width="7" style="5" customWidth="1"/>
  </cols>
  <sheetData>
    <row r="1" spans="1:32" ht="24.75" customHeight="1">
      <c r="A1" s="245" t="s">
        <v>1167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14"/>
      <c r="R1" s="214"/>
      <c r="S1" s="214"/>
      <c r="T1" s="214"/>
      <c r="U1" s="214"/>
      <c r="V1" s="56"/>
      <c r="W1" s="56"/>
      <c r="X1" s="56"/>
      <c r="Y1" s="56"/>
      <c r="Z1" s="56"/>
      <c r="AA1" s="56"/>
      <c r="AB1" s="56"/>
      <c r="AC1" s="56"/>
      <c r="AD1" s="57"/>
      <c r="AE1" s="58"/>
      <c r="AF1" s="58"/>
    </row>
    <row r="2" spans="17:32" ht="16.5" thickBot="1">
      <c r="Q2" s="58"/>
      <c r="R2" s="58"/>
      <c r="S2" s="58"/>
      <c r="T2" s="57"/>
      <c r="U2" s="58"/>
      <c r="V2" s="58"/>
      <c r="W2" s="58"/>
      <c r="X2" s="58"/>
      <c r="Y2" s="58"/>
      <c r="Z2" s="58"/>
      <c r="AA2" s="58"/>
      <c r="AB2" s="58"/>
      <c r="AC2" s="58"/>
      <c r="AD2" s="57"/>
      <c r="AE2" s="58"/>
      <c r="AF2" s="58"/>
    </row>
    <row r="3" spans="1:32" s="7" customFormat="1" ht="19.5" customHeight="1">
      <c r="A3" s="246" t="s">
        <v>14</v>
      </c>
      <c r="B3" s="248" t="s">
        <v>168</v>
      </c>
      <c r="C3" s="249"/>
      <c r="D3" s="249"/>
      <c r="E3" s="250"/>
      <c r="F3" s="251" t="s">
        <v>15</v>
      </c>
      <c r="G3" s="248" t="s">
        <v>169</v>
      </c>
      <c r="H3" s="249"/>
      <c r="I3" s="249"/>
      <c r="J3" s="250"/>
      <c r="K3" s="251" t="s">
        <v>15</v>
      </c>
      <c r="L3" s="248" t="s">
        <v>170</v>
      </c>
      <c r="M3" s="249"/>
      <c r="N3" s="249"/>
      <c r="O3" s="250"/>
      <c r="P3" s="251" t="s">
        <v>15</v>
      </c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 s="7" customFormat="1" ht="19.5" customHeight="1" thickBot="1">
      <c r="A4" s="247"/>
      <c r="B4" s="76" t="s">
        <v>171</v>
      </c>
      <c r="C4" s="77" t="s">
        <v>16</v>
      </c>
      <c r="D4" s="78" t="s">
        <v>17</v>
      </c>
      <c r="E4" s="78" t="s">
        <v>18</v>
      </c>
      <c r="F4" s="252"/>
      <c r="G4" s="76" t="s">
        <v>171</v>
      </c>
      <c r="H4" s="77" t="s">
        <v>16</v>
      </c>
      <c r="I4" s="78" t="s">
        <v>17</v>
      </c>
      <c r="J4" s="78" t="s">
        <v>18</v>
      </c>
      <c r="K4" s="252"/>
      <c r="L4" s="76" t="s">
        <v>171</v>
      </c>
      <c r="M4" s="77" t="s">
        <v>16</v>
      </c>
      <c r="N4" s="78" t="s">
        <v>17</v>
      </c>
      <c r="O4" s="78" t="s">
        <v>18</v>
      </c>
      <c r="P4" s="252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1:32" s="6" customFormat="1" ht="19.5" customHeight="1">
      <c r="A5" s="75" t="s">
        <v>34</v>
      </c>
      <c r="B5" s="72" t="str">
        <f>'11A'!$C$50&amp;"/"&amp;'11A'!$C$51</f>
        <v>37/37</v>
      </c>
      <c r="C5" s="68">
        <f>'11A'!$C$50/'11A'!$C$51*100</f>
        <v>100</v>
      </c>
      <c r="D5" s="60">
        <f>RANK(C5,$C$5:$C$8)</f>
        <v>1</v>
      </c>
      <c r="E5" s="143"/>
      <c r="F5" s="153">
        <f>RANK(C5,$C$5:$C$12)</f>
        <v>1</v>
      </c>
      <c r="G5" s="72" t="str">
        <f>'11A'!$D$50&amp;"/"&amp;'11A'!$D$51</f>
        <v>29/37</v>
      </c>
      <c r="H5" s="68">
        <f>'11A'!$D$50/'11A'!$D$51*100</f>
        <v>78.37837837837837</v>
      </c>
      <c r="I5" s="60">
        <f>RANK(H5,$H$5:$H$8)</f>
        <v>2</v>
      </c>
      <c r="J5" s="143"/>
      <c r="K5" s="153">
        <f aca="true" t="shared" si="0" ref="K5:K12">RANK(H5,$H$5:$H$12)</f>
        <v>2</v>
      </c>
      <c r="L5" s="72" t="str">
        <f>'11A'!$E$50&amp;"/"&amp;'11A'!$E$51</f>
        <v>34/37</v>
      </c>
      <c r="M5" s="68">
        <f>'11A'!$E$50/'11A'!$E$51*100</f>
        <v>91.8918918918919</v>
      </c>
      <c r="N5" s="60">
        <f>RANK(M5,$M$5:$M$8)</f>
        <v>1</v>
      </c>
      <c r="O5" s="143"/>
      <c r="P5" s="153">
        <f aca="true" t="shared" si="1" ref="P5:P12">RANK(M5,$M$5:$M$12)</f>
        <v>1</v>
      </c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47"/>
      <c r="AE5" s="51"/>
      <c r="AF5" s="51"/>
    </row>
    <row r="6" spans="1:32" s="6" customFormat="1" ht="19.5" customHeight="1">
      <c r="A6" s="63" t="s">
        <v>35</v>
      </c>
      <c r="B6" s="73" t="str">
        <f>'11B'!$C$50&amp;"/"&amp;'11B'!$C$51</f>
        <v>32/40</v>
      </c>
      <c r="C6" s="69">
        <f>'11B'!$C$50/'11B'!$C$51*100</f>
        <v>80</v>
      </c>
      <c r="D6" s="61">
        <f>RANK(C6,$C$5:$C$8)</f>
        <v>2</v>
      </c>
      <c r="E6" s="144"/>
      <c r="F6" s="154">
        <f aca="true" t="shared" si="2" ref="F6:F12">RANK(C6,$C$5:$C$12)</f>
        <v>2</v>
      </c>
      <c r="G6" s="73" t="str">
        <f>'11B'!$D$50&amp;"/"&amp;'11B'!$D$51</f>
        <v>33/40</v>
      </c>
      <c r="H6" s="69">
        <f>'11B'!$D$50/'11B'!$D$51*100</f>
        <v>82.5</v>
      </c>
      <c r="I6" s="61">
        <f>RANK(H6,$H$5:$H$8)</f>
        <v>1</v>
      </c>
      <c r="J6" s="144"/>
      <c r="K6" s="154">
        <f t="shared" si="0"/>
        <v>1</v>
      </c>
      <c r="L6" s="73" t="str">
        <f>'11B'!$E$50&amp;"/"&amp;'11B'!$E$51</f>
        <v>36/40</v>
      </c>
      <c r="M6" s="69">
        <f>'11B'!$E$50/'11B'!$E$51*100</f>
        <v>90</v>
      </c>
      <c r="N6" s="61">
        <f>RANK(M6,$M$5:$M$8)</f>
        <v>2</v>
      </c>
      <c r="O6" s="144"/>
      <c r="P6" s="154">
        <f t="shared" si="1"/>
        <v>2</v>
      </c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47"/>
      <c r="AE6" s="51"/>
      <c r="AF6" s="51"/>
    </row>
    <row r="7" spans="1:32" s="6" customFormat="1" ht="19.5" customHeight="1">
      <c r="A7" s="63" t="s">
        <v>36</v>
      </c>
      <c r="B7" s="73" t="str">
        <f>'11C'!$C$50&amp;"/"&amp;'11C'!$C$51</f>
        <v>27/36</v>
      </c>
      <c r="C7" s="69">
        <f>'11C'!$C$50/'11C'!$C$51*100</f>
        <v>75</v>
      </c>
      <c r="D7" s="61">
        <f>RANK(C7,$C$5:$C$8)</f>
        <v>4</v>
      </c>
      <c r="E7" s="144"/>
      <c r="F7" s="154">
        <f t="shared" si="2"/>
        <v>5</v>
      </c>
      <c r="G7" s="73" t="str">
        <f>'11C'!$D$50&amp;"/"&amp;'11C'!$D$51</f>
        <v>10/36</v>
      </c>
      <c r="H7" s="69">
        <f>'11C'!$D$50/'11C'!$D$51*100</f>
        <v>27.77777777777778</v>
      </c>
      <c r="I7" s="61">
        <f>RANK(H7,$H$5:$H$8)</f>
        <v>3</v>
      </c>
      <c r="J7" s="144"/>
      <c r="K7" s="154">
        <f t="shared" si="0"/>
        <v>3</v>
      </c>
      <c r="L7" s="73" t="str">
        <f>'11C'!$E$50&amp;"/"&amp;'11C'!$E$51</f>
        <v>30/36</v>
      </c>
      <c r="M7" s="69">
        <f>'11C'!$E$50/'11C'!$E$51*100</f>
        <v>83.33333333333334</v>
      </c>
      <c r="N7" s="61">
        <f>RANK(M7,$M$5:$M$8)</f>
        <v>3</v>
      </c>
      <c r="O7" s="144"/>
      <c r="P7" s="154">
        <f t="shared" si="1"/>
        <v>3</v>
      </c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47"/>
      <c r="AE7" s="51"/>
      <c r="AF7" s="51"/>
    </row>
    <row r="8" spans="1:32" s="6" customFormat="1" ht="19.5" customHeight="1" thickBot="1">
      <c r="A8" s="63" t="s">
        <v>37</v>
      </c>
      <c r="B8" s="156" t="str">
        <f>'11D'!$C$50&amp;"/"&amp;'11D'!$C$51</f>
        <v>27/35</v>
      </c>
      <c r="C8" s="157">
        <f>'11D'!$C$50/'11D'!$C$51*100</f>
        <v>77.14285714285715</v>
      </c>
      <c r="D8" s="158">
        <f>RANK(C8,$C$5:$C$8)</f>
        <v>3</v>
      </c>
      <c r="E8" s="159"/>
      <c r="F8" s="154">
        <f t="shared" si="2"/>
        <v>4</v>
      </c>
      <c r="G8" s="156" t="str">
        <f>'11D'!$D$50&amp;"/"&amp;'11D'!$D$51</f>
        <v>9/35</v>
      </c>
      <c r="H8" s="157">
        <f>'11D'!$D$50/'11D'!$D$51*100</f>
        <v>25.71428571428571</v>
      </c>
      <c r="I8" s="158">
        <f>RANK(H8,$H$5:$H$8)</f>
        <v>4</v>
      </c>
      <c r="J8" s="159"/>
      <c r="K8" s="154">
        <f t="shared" si="0"/>
        <v>5</v>
      </c>
      <c r="L8" s="156" t="str">
        <f>'11D'!$E$50&amp;"/"&amp;'11D'!$E$51</f>
        <v>25/35</v>
      </c>
      <c r="M8" s="157">
        <f>'11D'!$E$50/'11D'!$E$51*100</f>
        <v>71.42857142857143</v>
      </c>
      <c r="N8" s="158">
        <f>RANK(M8,$M$5:$M$8)</f>
        <v>4</v>
      </c>
      <c r="O8" s="159"/>
      <c r="P8" s="154">
        <f t="shared" si="1"/>
        <v>4</v>
      </c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47"/>
      <c r="AE8" s="51"/>
      <c r="AF8" s="51"/>
    </row>
    <row r="9" spans="1:32" s="6" customFormat="1" ht="19.5" customHeight="1">
      <c r="A9" s="63" t="s">
        <v>38</v>
      </c>
      <c r="B9" s="72" t="str">
        <f>'11E'!$C$50&amp;"/"&amp;'11E'!$C$51</f>
        <v>19/24</v>
      </c>
      <c r="C9" s="68">
        <f>'11E'!$C$50/'11E'!$C$51*100</f>
        <v>79.16666666666666</v>
      </c>
      <c r="D9" s="60">
        <f>RANK(C9,$C$9:$C$12)</f>
        <v>1</v>
      </c>
      <c r="E9" s="143"/>
      <c r="F9" s="142">
        <f t="shared" si="2"/>
        <v>3</v>
      </c>
      <c r="G9" s="72" t="str">
        <f>'11E'!$D$50&amp;"/"&amp;'11E'!$D$51</f>
        <v>5/24</v>
      </c>
      <c r="H9" s="68">
        <f>'11E'!$D$50/'11E'!$D$51*100</f>
        <v>20.833333333333336</v>
      </c>
      <c r="I9" s="60">
        <f>RANK(H9,$H$9:$H$12)</f>
        <v>3</v>
      </c>
      <c r="J9" s="143"/>
      <c r="K9" s="142">
        <f t="shared" si="0"/>
        <v>7</v>
      </c>
      <c r="L9" s="72" t="str">
        <f>'11E'!$E$50&amp;"/"&amp;'11E'!$E$51</f>
        <v>16/24</v>
      </c>
      <c r="M9" s="68">
        <f>'11E'!$E$50/'11E'!$E$51*100</f>
        <v>66.66666666666666</v>
      </c>
      <c r="N9" s="60">
        <f>RANK(M9,$M$9:$M$12)</f>
        <v>1</v>
      </c>
      <c r="O9" s="143"/>
      <c r="P9" s="142">
        <f t="shared" si="1"/>
        <v>5</v>
      </c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47"/>
      <c r="AE9" s="51"/>
      <c r="AF9" s="51"/>
    </row>
    <row r="10" spans="1:32" s="6" customFormat="1" ht="19.5" customHeight="1">
      <c r="A10" s="63" t="s">
        <v>39</v>
      </c>
      <c r="B10" s="73" t="str">
        <f>'11G'!$C$50&amp;"/"&amp;'11G'!$C$51</f>
        <v>15/23</v>
      </c>
      <c r="C10" s="69">
        <f>'11G'!$C$50/'11G'!$C$51*100</f>
        <v>65.21739130434783</v>
      </c>
      <c r="D10" s="61">
        <f>RANK(C10,$C$9:$C$12)</f>
        <v>3</v>
      </c>
      <c r="E10" s="144"/>
      <c r="F10" s="142">
        <f t="shared" si="2"/>
        <v>7</v>
      </c>
      <c r="G10" s="73" t="str">
        <f>'11G'!$D$50&amp;"/"&amp;'11G'!$D$51</f>
        <v>5/23</v>
      </c>
      <c r="H10" s="69">
        <f>'11G'!$D$50/'11G'!$D$51*100</f>
        <v>21.73913043478261</v>
      </c>
      <c r="I10" s="61">
        <f>RANK(H10,$H$9:$H$12)</f>
        <v>2</v>
      </c>
      <c r="J10" s="144"/>
      <c r="K10" s="142">
        <f t="shared" si="0"/>
        <v>6</v>
      </c>
      <c r="L10" s="73" t="str">
        <f>'11G'!$E$50&amp;"/"&amp;'11G'!$E$51</f>
        <v>12/23</v>
      </c>
      <c r="M10" s="69">
        <f>'11G'!$E$50/'11G'!$E$51*100</f>
        <v>52.17391304347826</v>
      </c>
      <c r="N10" s="61">
        <f>RANK(M10,$M$9:$M$12)</f>
        <v>3</v>
      </c>
      <c r="O10" s="144"/>
      <c r="P10" s="142">
        <f t="shared" si="1"/>
        <v>7</v>
      </c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47"/>
      <c r="AE10" s="51"/>
      <c r="AF10" s="51"/>
    </row>
    <row r="11" spans="1:32" s="6" customFormat="1" ht="19.5" customHeight="1">
      <c r="A11" s="63" t="s">
        <v>40</v>
      </c>
      <c r="B11" s="73" t="str">
        <f>'11H'!$C$50&amp;"/"&amp;'11H'!$C$51</f>
        <v>18/27</v>
      </c>
      <c r="C11" s="69">
        <f>'11H'!$C$50/'11H'!$C$51*100</f>
        <v>66.66666666666666</v>
      </c>
      <c r="D11" s="61">
        <f>RANK(C11,$C$9:$C$12)</f>
        <v>2</v>
      </c>
      <c r="E11" s="144"/>
      <c r="F11" s="142">
        <f t="shared" si="2"/>
        <v>6</v>
      </c>
      <c r="G11" s="73" t="str">
        <f>'11H'!$D$50&amp;"/"&amp;'11H'!$D$51</f>
        <v>4/27</v>
      </c>
      <c r="H11" s="69">
        <f>'11H'!$D$50/'11H'!$D$51*100</f>
        <v>14.814814814814813</v>
      </c>
      <c r="I11" s="61">
        <f>RANK(H11,$H$9:$H$12)</f>
        <v>4</v>
      </c>
      <c r="J11" s="144"/>
      <c r="K11" s="142">
        <f t="shared" si="0"/>
        <v>8</v>
      </c>
      <c r="L11" s="73" t="str">
        <f>'11H'!$E$50&amp;"/"&amp;'11H'!$E$51</f>
        <v>15/27</v>
      </c>
      <c r="M11" s="69">
        <f>'11H'!$E$50/'11H'!$E$51*100</f>
        <v>55.55555555555556</v>
      </c>
      <c r="N11" s="61">
        <f>RANK(M11,$M$9:$M$12)</f>
        <v>2</v>
      </c>
      <c r="O11" s="144"/>
      <c r="P11" s="142">
        <f t="shared" si="1"/>
        <v>6</v>
      </c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47"/>
      <c r="AE11" s="51"/>
      <c r="AF11" s="51"/>
    </row>
    <row r="12" spans="1:32" s="6" customFormat="1" ht="19.5" customHeight="1" thickBot="1">
      <c r="A12" s="63" t="s">
        <v>41</v>
      </c>
      <c r="B12" s="145" t="str">
        <f>'11I'!$C$50&amp;"/"&amp;'11I'!$C$51</f>
        <v>16/26</v>
      </c>
      <c r="C12" s="70">
        <f>'11I'!$C$50/'11I'!$C$51*100</f>
        <v>61.53846153846154</v>
      </c>
      <c r="D12" s="146">
        <f>RANK(C12,$C$9:$C$12)</f>
        <v>4</v>
      </c>
      <c r="E12" s="147"/>
      <c r="F12" s="155">
        <f t="shared" si="2"/>
        <v>8</v>
      </c>
      <c r="G12" s="145" t="str">
        <f>'11I'!$D$50&amp;"/"&amp;'11I'!$D$51</f>
        <v>7/26</v>
      </c>
      <c r="H12" s="70">
        <f>'11I'!$D$50/'11I'!$D$51*100</f>
        <v>26.923076923076923</v>
      </c>
      <c r="I12" s="146">
        <f>RANK(H12,$H$9:$H$12)</f>
        <v>1</v>
      </c>
      <c r="J12" s="147"/>
      <c r="K12" s="155">
        <f t="shared" si="0"/>
        <v>4</v>
      </c>
      <c r="L12" s="145" t="str">
        <f>'11I'!$E$50&amp;"/"&amp;'11I'!$E$51</f>
        <v>13/26</v>
      </c>
      <c r="M12" s="70">
        <f>'11I'!$E$50/'11I'!$E$51*100</f>
        <v>50</v>
      </c>
      <c r="N12" s="146">
        <f>RANK(M12,$M$9:$M$12)</f>
        <v>4</v>
      </c>
      <c r="O12" s="147"/>
      <c r="P12" s="155">
        <f t="shared" si="1"/>
        <v>8</v>
      </c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47"/>
      <c r="AE12" s="51"/>
      <c r="AF12" s="51"/>
    </row>
    <row r="13" spans="1:32" s="6" customFormat="1" ht="19.5" customHeight="1" thickBot="1">
      <c r="A13" s="63" t="s">
        <v>172</v>
      </c>
      <c r="B13" s="148" t="str">
        <f>Toankhoi!$C$300&amp;"/"&amp;Toankhoi!$C$301</f>
        <v>191/248</v>
      </c>
      <c r="C13" s="149">
        <f>Toankhoi!$C$300/Toankhoi!$C$301*100</f>
        <v>77.01612903225806</v>
      </c>
      <c r="D13" s="150"/>
      <c r="E13" s="151"/>
      <c r="F13" s="152"/>
      <c r="G13" s="74" t="str">
        <f>Toankhoi!$D$300&amp;"/"&amp;Toankhoi!$D$301</f>
        <v>102/248</v>
      </c>
      <c r="H13" s="70">
        <f>Toankhoi!$D$300/Toankhoi!$D$301*100</f>
        <v>41.12903225806452</v>
      </c>
      <c r="I13" s="64"/>
      <c r="J13" s="65"/>
      <c r="K13" s="66"/>
      <c r="L13" s="74" t="str">
        <f>Toankhoi!$E$300&amp;"/"&amp;Toankhoi!$E$301</f>
        <v>181/248</v>
      </c>
      <c r="M13" s="70">
        <f>Toankhoi!$E$300/Toankhoi!$E$301*100</f>
        <v>72.98387096774194</v>
      </c>
      <c r="N13" s="64"/>
      <c r="O13" s="65"/>
      <c r="P13" s="66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0" ht="18" customHeight="1">
      <c r="A14" s="246" t="s">
        <v>14</v>
      </c>
      <c r="B14" s="253" t="s">
        <v>183</v>
      </c>
      <c r="C14" s="254"/>
      <c r="D14" s="254"/>
      <c r="E14" s="255"/>
      <c r="F14" s="251" t="s">
        <v>15</v>
      </c>
      <c r="G14" s="253" t="s">
        <v>1159</v>
      </c>
      <c r="H14" s="254"/>
      <c r="I14" s="254"/>
      <c r="J14" s="255"/>
      <c r="K14" s="251" t="s">
        <v>15</v>
      </c>
      <c r="L14" s="58"/>
      <c r="M14" s="58"/>
      <c r="N14" s="58"/>
      <c r="O14" s="57"/>
      <c r="P14" s="58"/>
      <c r="Q14" s="58"/>
      <c r="R14" s="58"/>
      <c r="S14" s="58"/>
      <c r="T14" s="58"/>
      <c r="U14" s="58"/>
      <c r="V14" s="58"/>
      <c r="W14" s="58"/>
      <c r="X14" s="58"/>
      <c r="Y14" s="57"/>
      <c r="Z14" s="58"/>
      <c r="AA14" s="58"/>
      <c r="AD14" s="5"/>
    </row>
    <row r="15" spans="1:30" ht="16.5" thickBot="1">
      <c r="A15" s="247"/>
      <c r="B15" s="76" t="s">
        <v>171</v>
      </c>
      <c r="C15" s="77" t="s">
        <v>16</v>
      </c>
      <c r="D15" s="78" t="s">
        <v>17</v>
      </c>
      <c r="E15" s="78" t="s">
        <v>18</v>
      </c>
      <c r="F15" s="252"/>
      <c r="G15" s="76" t="s">
        <v>171</v>
      </c>
      <c r="H15" s="77" t="s">
        <v>16</v>
      </c>
      <c r="I15" s="78" t="s">
        <v>17</v>
      </c>
      <c r="J15" s="78" t="s">
        <v>18</v>
      </c>
      <c r="K15" s="252"/>
      <c r="L15" s="58"/>
      <c r="M15" s="58"/>
      <c r="N15" s="58"/>
      <c r="O15" s="57"/>
      <c r="P15" s="58"/>
      <c r="Q15" s="58"/>
      <c r="R15" s="58"/>
      <c r="S15" s="58"/>
      <c r="T15" s="58"/>
      <c r="U15" s="58"/>
      <c r="V15" s="58"/>
      <c r="W15" s="58"/>
      <c r="X15" s="58"/>
      <c r="Y15" s="57"/>
      <c r="Z15" s="58"/>
      <c r="AA15" s="58"/>
      <c r="AD15" s="5"/>
    </row>
    <row r="16" spans="1:30" ht="18" customHeight="1">
      <c r="A16" s="13" t="s">
        <v>34</v>
      </c>
      <c r="B16" s="236" t="str">
        <f>'11A'!$I$50&amp;"/"&amp;'11A'!$I$51</f>
        <v>0/0</v>
      </c>
      <c r="C16" s="216" t="e">
        <f>'11A'!$I$50/'11A'!$I$51*100</f>
        <v>#DIV/0!</v>
      </c>
      <c r="D16" s="217" t="e">
        <f>RANK(C16,$C$16:$C$19)</f>
        <v>#DIV/0!</v>
      </c>
      <c r="E16" s="218"/>
      <c r="F16" s="219" t="e">
        <f>RANK(C16,$C$16:$C$23)</f>
        <v>#DIV/0!</v>
      </c>
      <c r="G16" s="72" t="str">
        <f>'11A'!$J$50&amp;"/"&amp;'11A'!$J$51</f>
        <v>35/38</v>
      </c>
      <c r="H16" s="68">
        <f>'11A'!$J$50/'11A'!$J$51*100</f>
        <v>92.10526315789474</v>
      </c>
      <c r="I16" s="60">
        <f>RANK(H16,$H$16:$H$19)</f>
        <v>1</v>
      </c>
      <c r="J16" s="143"/>
      <c r="K16" s="153">
        <f aca="true" t="shared" si="3" ref="K16:K23">RANK(H16,$H$16:$H$23)</f>
        <v>1</v>
      </c>
      <c r="L16" s="59"/>
      <c r="M16" s="59"/>
      <c r="N16" s="59"/>
      <c r="O16" s="59"/>
      <c r="P16" s="58"/>
      <c r="Q16" s="58"/>
      <c r="R16" s="58"/>
      <c r="S16" s="58"/>
      <c r="T16" s="58"/>
      <c r="U16" s="58"/>
      <c r="V16" s="58"/>
      <c r="W16" s="58"/>
      <c r="X16" s="58"/>
      <c r="Y16" s="57"/>
      <c r="Z16" s="58"/>
      <c r="AA16" s="58"/>
      <c r="AD16" s="5"/>
    </row>
    <row r="17" spans="1:30" ht="18" customHeight="1">
      <c r="A17" s="13" t="s">
        <v>35</v>
      </c>
      <c r="B17" s="237" t="str">
        <f>'11B'!$I$50&amp;"/"&amp;'11B'!$I$51</f>
        <v>0/0</v>
      </c>
      <c r="C17" s="220" t="e">
        <f>'11B'!$I$50/'11B'!$I$51*100</f>
        <v>#DIV/0!</v>
      </c>
      <c r="D17" s="221" t="e">
        <f>RANK(C17,$C$16:$C$19)</f>
        <v>#DIV/0!</v>
      </c>
      <c r="E17" s="222"/>
      <c r="F17" s="223" t="e">
        <f aca="true" t="shared" si="4" ref="F17:F23">RANK(C17,$C$16:$C$23)</f>
        <v>#DIV/0!</v>
      </c>
      <c r="G17" s="73" t="str">
        <f>'11B'!$J$50&amp;"/"&amp;'11B'!$J$51</f>
        <v>29/40</v>
      </c>
      <c r="H17" s="69">
        <f>'11B'!$J$50/'11B'!$J$51*100</f>
        <v>72.5</v>
      </c>
      <c r="I17" s="61">
        <f>RANK(H17,$H$16:$H$19)</f>
        <v>2</v>
      </c>
      <c r="J17" s="144"/>
      <c r="K17" s="154">
        <f t="shared" si="3"/>
        <v>2</v>
      </c>
      <c r="L17" s="57"/>
      <c r="M17" s="57"/>
      <c r="N17" s="57"/>
      <c r="O17" s="57"/>
      <c r="P17" s="58"/>
      <c r="Q17" s="58"/>
      <c r="R17" s="58"/>
      <c r="S17" s="58"/>
      <c r="T17" s="58"/>
      <c r="U17" s="58"/>
      <c r="V17" s="58"/>
      <c r="W17" s="58"/>
      <c r="X17" s="58"/>
      <c r="Y17" s="57"/>
      <c r="Z17" s="58"/>
      <c r="AA17" s="58"/>
      <c r="AD17" s="5"/>
    </row>
    <row r="18" spans="1:30" ht="15.75">
      <c r="A18" s="13" t="s">
        <v>36</v>
      </c>
      <c r="B18" s="237" t="str">
        <f>'11C'!$I$50&amp;"/"&amp;'11C'!$I$51</f>
        <v>0/0</v>
      </c>
      <c r="C18" s="220" t="e">
        <f>'11C'!$I$50/'11C'!$I$51*100</f>
        <v>#DIV/0!</v>
      </c>
      <c r="D18" s="221" t="e">
        <f>RANK(C18,$C$16:$C$19)</f>
        <v>#DIV/0!</v>
      </c>
      <c r="E18" s="222"/>
      <c r="F18" s="223" t="e">
        <f t="shared" si="4"/>
        <v>#DIV/0!</v>
      </c>
      <c r="G18" s="73" t="str">
        <f>'11C'!$J$50&amp;"/"&amp;'11C'!$J$51</f>
        <v>21/36</v>
      </c>
      <c r="H18" s="69">
        <f>'11C'!$J$50/'11C'!$J$51*100</f>
        <v>58.333333333333336</v>
      </c>
      <c r="I18" s="61">
        <f>RANK(H18,$H$16:$H$19)</f>
        <v>3</v>
      </c>
      <c r="J18" s="144"/>
      <c r="K18" s="154">
        <f t="shared" si="3"/>
        <v>3</v>
      </c>
      <c r="L18" s="58"/>
      <c r="M18" s="58"/>
      <c r="N18" s="58"/>
      <c r="O18" s="57"/>
      <c r="P18" s="58"/>
      <c r="Q18" s="58"/>
      <c r="R18" s="58"/>
      <c r="S18" s="58"/>
      <c r="T18" s="58"/>
      <c r="U18" s="58"/>
      <c r="V18" s="58"/>
      <c r="W18" s="58"/>
      <c r="X18" s="58"/>
      <c r="Y18" s="57"/>
      <c r="Z18" s="58"/>
      <c r="AA18" s="58"/>
      <c r="AD18" s="5"/>
    </row>
    <row r="19" spans="1:30" ht="16.5" thickBot="1">
      <c r="A19" s="13" t="s">
        <v>37</v>
      </c>
      <c r="B19" s="238" t="str">
        <f>'11D'!$I$50&amp;"/"&amp;'11D'!$I$51</f>
        <v>0/0</v>
      </c>
      <c r="C19" s="224" t="e">
        <f>'11D'!$I$50/'11D'!$I$51*100</f>
        <v>#DIV/0!</v>
      </c>
      <c r="D19" s="225" t="e">
        <f>RANK(C19,$C$16:$C$19)</f>
        <v>#DIV/0!</v>
      </c>
      <c r="E19" s="226"/>
      <c r="F19" s="223" t="e">
        <f t="shared" si="4"/>
        <v>#DIV/0!</v>
      </c>
      <c r="G19" s="156" t="str">
        <f>'11D'!$J$50&amp;"/"&amp;'11D'!$J$51</f>
        <v>14/35</v>
      </c>
      <c r="H19" s="157">
        <f>'11D'!$J$50/'11D'!$J$51*100</f>
        <v>40</v>
      </c>
      <c r="I19" s="158">
        <f>RANK(H19,$H$16:$H$19)</f>
        <v>4</v>
      </c>
      <c r="J19" s="159"/>
      <c r="K19" s="154">
        <f t="shared" si="3"/>
        <v>4</v>
      </c>
      <c r="L19" s="58"/>
      <c r="M19" s="58"/>
      <c r="N19" s="58"/>
      <c r="O19" s="57"/>
      <c r="P19" s="58"/>
      <c r="Q19" s="58"/>
      <c r="R19" s="58"/>
      <c r="S19" s="58"/>
      <c r="T19" s="58"/>
      <c r="U19" s="58"/>
      <c r="V19" s="58"/>
      <c r="W19" s="58"/>
      <c r="X19" s="58"/>
      <c r="Y19" s="57"/>
      <c r="Z19" s="58"/>
      <c r="AA19" s="58"/>
      <c r="AD19" s="5"/>
    </row>
    <row r="20" spans="1:30" ht="15.75">
      <c r="A20" s="13" t="s">
        <v>38</v>
      </c>
      <c r="B20" s="236" t="str">
        <f>'11E'!$I$50&amp;"/"&amp;'11E'!$I$51</f>
        <v>0/0</v>
      </c>
      <c r="C20" s="227" t="e">
        <f>'11E'!$I$50/'11E'!$I$51*100</f>
        <v>#DIV/0!</v>
      </c>
      <c r="D20" s="217" t="e">
        <f>RANK(C20,$C$20:$C$23)</f>
        <v>#DIV/0!</v>
      </c>
      <c r="E20" s="218"/>
      <c r="F20" s="228" t="e">
        <f t="shared" si="4"/>
        <v>#DIV/0!</v>
      </c>
      <c r="G20" s="72" t="str">
        <f>'11E'!$J$50&amp;"/"&amp;'11E'!$J$51</f>
        <v>3/25</v>
      </c>
      <c r="H20" s="68">
        <f>'11E'!$J$50/'11E'!$J$51*100</f>
        <v>12</v>
      </c>
      <c r="I20" s="60">
        <f>RANK(H20,$H$20:$H$23)</f>
        <v>3</v>
      </c>
      <c r="J20" s="143"/>
      <c r="K20" s="142">
        <f t="shared" si="3"/>
        <v>7</v>
      </c>
      <c r="L20" s="58"/>
      <c r="M20" s="58"/>
      <c r="N20" s="58"/>
      <c r="O20" s="57"/>
      <c r="P20" s="58"/>
      <c r="Q20" s="58"/>
      <c r="R20" s="58"/>
      <c r="S20" s="58"/>
      <c r="T20" s="58"/>
      <c r="U20" s="58"/>
      <c r="V20" s="58"/>
      <c r="W20" s="58"/>
      <c r="X20" s="58"/>
      <c r="Y20" s="57"/>
      <c r="Z20" s="58"/>
      <c r="AA20" s="58"/>
      <c r="AD20" s="5"/>
    </row>
    <row r="21" spans="1:30" ht="15.75">
      <c r="A21" s="13" t="s">
        <v>39</v>
      </c>
      <c r="B21" s="237" t="str">
        <f>'11G'!$I$50&amp;"/"&amp;'11G'!$I$51</f>
        <v>0/0</v>
      </c>
      <c r="C21" s="220" t="e">
        <f>'11G'!$I$50/'11G'!$I$51*100</f>
        <v>#DIV/0!</v>
      </c>
      <c r="D21" s="221" t="e">
        <f>RANK(C21,$C$20:$C$23)</f>
        <v>#DIV/0!</v>
      </c>
      <c r="E21" s="222"/>
      <c r="F21" s="228" t="e">
        <f t="shared" si="4"/>
        <v>#DIV/0!</v>
      </c>
      <c r="G21" s="73" t="str">
        <f>'11G'!$J$50&amp;"/"&amp;'11G'!$J$51</f>
        <v>2/23</v>
      </c>
      <c r="H21" s="69">
        <f>'11G'!$J$50/'11G'!$J$51*100</f>
        <v>8.695652173913043</v>
      </c>
      <c r="I21" s="61">
        <f>RANK(H21,$H$20:$H$23)</f>
        <v>4</v>
      </c>
      <c r="J21" s="144"/>
      <c r="K21" s="142">
        <f t="shared" si="3"/>
        <v>8</v>
      </c>
      <c r="L21" s="58"/>
      <c r="M21" s="58"/>
      <c r="N21" s="58"/>
      <c r="O21" s="57"/>
      <c r="P21" s="58"/>
      <c r="Q21" s="58"/>
      <c r="R21" s="58"/>
      <c r="S21" s="58"/>
      <c r="T21" s="58"/>
      <c r="U21" s="58"/>
      <c r="V21" s="58"/>
      <c r="W21" s="58"/>
      <c r="X21" s="58"/>
      <c r="Y21" s="57"/>
      <c r="Z21" s="58"/>
      <c r="AA21" s="58"/>
      <c r="AD21" s="5"/>
    </row>
    <row r="22" spans="1:30" ht="15.75">
      <c r="A22" s="13" t="s">
        <v>40</v>
      </c>
      <c r="B22" s="237" t="str">
        <f>'11H'!$I$50&amp;"/"&amp;'11H'!$I$51</f>
        <v>0/0</v>
      </c>
      <c r="C22" s="220" t="e">
        <f>'11H'!$I$50/'11H'!$I$51*100</f>
        <v>#DIV/0!</v>
      </c>
      <c r="D22" s="221" t="e">
        <f>RANK(C22,$C$20:$C$23)</f>
        <v>#DIV/0!</v>
      </c>
      <c r="E22" s="222"/>
      <c r="F22" s="228" t="e">
        <f t="shared" si="4"/>
        <v>#DIV/0!</v>
      </c>
      <c r="G22" s="73" t="str">
        <f>'11H'!$J$50&amp;"/"&amp;'11H'!$J$51</f>
        <v>4/27</v>
      </c>
      <c r="H22" s="69">
        <f>'11H'!$J$50/'11H'!$J$51*100</f>
        <v>14.814814814814813</v>
      </c>
      <c r="I22" s="61">
        <f>RANK(H22,$H$20:$H$23)</f>
        <v>2</v>
      </c>
      <c r="J22" s="144"/>
      <c r="K22" s="142">
        <f t="shared" si="3"/>
        <v>6</v>
      </c>
      <c r="L22" s="58"/>
      <c r="M22" s="58"/>
      <c r="N22" s="58"/>
      <c r="O22" s="57"/>
      <c r="P22" s="58"/>
      <c r="Q22" s="58"/>
      <c r="R22" s="58"/>
      <c r="S22" s="58"/>
      <c r="T22" s="58"/>
      <c r="U22" s="58"/>
      <c r="V22" s="58"/>
      <c r="W22" s="58"/>
      <c r="X22" s="58"/>
      <c r="Y22" s="57"/>
      <c r="Z22" s="58"/>
      <c r="AA22" s="58"/>
      <c r="AD22" s="5"/>
    </row>
    <row r="23" spans="1:30" ht="16.5" thickBot="1">
      <c r="A23" s="13" t="s">
        <v>41</v>
      </c>
      <c r="B23" s="239" t="str">
        <f>'11I'!$I$50&amp;"/"&amp;'11I'!$I$51</f>
        <v>0/0</v>
      </c>
      <c r="C23" s="229" t="e">
        <f>'11I'!$I$50/'11I'!$I$51*100</f>
        <v>#DIV/0!</v>
      </c>
      <c r="D23" s="230" t="e">
        <f>RANK(C23,$C$20:$C$23)</f>
        <v>#DIV/0!</v>
      </c>
      <c r="E23" s="231"/>
      <c r="F23" s="232" t="e">
        <f t="shared" si="4"/>
        <v>#DIV/0!</v>
      </c>
      <c r="G23" s="145" t="str">
        <f>'11I'!$J$50&amp;"/"&amp;'11I'!$J$51</f>
        <v>4/26</v>
      </c>
      <c r="H23" s="70">
        <f>'11I'!$J$50/'11I'!$J$51*100</f>
        <v>15.384615384615385</v>
      </c>
      <c r="I23" s="146">
        <f>RANK(H23,$H$20:$H$23)</f>
        <v>1</v>
      </c>
      <c r="J23" s="147"/>
      <c r="K23" s="155">
        <f t="shared" si="3"/>
        <v>5</v>
      </c>
      <c r="L23" s="58"/>
      <c r="M23" s="58"/>
      <c r="N23" s="58"/>
      <c r="O23" s="57"/>
      <c r="P23" s="58"/>
      <c r="Q23" s="58"/>
      <c r="R23" s="58"/>
      <c r="S23" s="58"/>
      <c r="T23" s="58"/>
      <c r="U23" s="58"/>
      <c r="V23" s="58"/>
      <c r="W23" s="58"/>
      <c r="X23" s="58"/>
      <c r="Y23" s="57"/>
      <c r="Z23" s="58"/>
      <c r="AA23" s="58"/>
      <c r="AD23" s="5"/>
    </row>
    <row r="24" spans="1:30" ht="16.5" thickBot="1">
      <c r="A24" s="13" t="s">
        <v>172</v>
      </c>
      <c r="B24" s="240" t="str">
        <f>Toankhoi!$I$300&amp;"/"&amp;Toankhoi!$I$301</f>
        <v>0/0</v>
      </c>
      <c r="C24" s="229" t="e">
        <f>Toankhoi!$I$300/Toankhoi!$I$301*100</f>
        <v>#DIV/0!</v>
      </c>
      <c r="D24" s="233"/>
      <c r="E24" s="234"/>
      <c r="F24" s="235"/>
      <c r="G24" s="74" t="str">
        <f>Toankhoi!$J$300&amp;"/"&amp;Toankhoi!$J$301</f>
        <v>112/249</v>
      </c>
      <c r="H24" s="70">
        <f>Toankhoi!$J$300/Toankhoi!$J$301*100</f>
        <v>44.97991967871486</v>
      </c>
      <c r="I24" s="64"/>
      <c r="J24" s="65"/>
      <c r="K24" s="66"/>
      <c r="L24" s="58"/>
      <c r="M24" s="58"/>
      <c r="N24" s="58"/>
      <c r="O24" s="57"/>
      <c r="P24" s="58"/>
      <c r="Q24" s="58"/>
      <c r="R24" s="58"/>
      <c r="S24" s="58"/>
      <c r="T24" s="58"/>
      <c r="U24" s="58"/>
      <c r="V24" s="58"/>
      <c r="W24" s="58"/>
      <c r="X24" s="58"/>
      <c r="Y24" s="57"/>
      <c r="Z24" s="58"/>
      <c r="AA24" s="58"/>
      <c r="AD24" s="5"/>
    </row>
  </sheetData>
  <sheetProtection/>
  <mergeCells count="13">
    <mergeCell ref="A14:A15"/>
    <mergeCell ref="B14:E14"/>
    <mergeCell ref="F14:F15"/>
    <mergeCell ref="G14:J14"/>
    <mergeCell ref="K14:K15"/>
    <mergeCell ref="A1:P1"/>
    <mergeCell ref="A3:A4"/>
    <mergeCell ref="B3:E3"/>
    <mergeCell ref="F3:F4"/>
    <mergeCell ref="G3:J3"/>
    <mergeCell ref="K3:K4"/>
    <mergeCell ref="L3:O3"/>
    <mergeCell ref="P3:P4"/>
  </mergeCells>
  <printOptions/>
  <pageMargins left="0.75" right="0" top="0.75" bottom="0.75" header="0.27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L15" sqref="L15"/>
    </sheetView>
  </sheetViews>
  <sheetFormatPr defaultColWidth="8.66015625" defaultRowHeight="18"/>
  <cols>
    <col min="1" max="1" width="4.41015625" style="3" bestFit="1" customWidth="1"/>
    <col min="2" max="2" width="6.58203125" style="3" bestFit="1" customWidth="1"/>
    <col min="3" max="3" width="6.16015625" style="3" bestFit="1" customWidth="1"/>
    <col min="4" max="4" width="3.83203125" style="3" customWidth="1"/>
    <col min="5" max="5" width="8.66015625" style="3" bestFit="1" customWidth="1"/>
    <col min="6" max="6" width="3.83203125" style="3" customWidth="1"/>
    <col min="7" max="7" width="8.66015625" style="3" bestFit="1" customWidth="1"/>
    <col min="8" max="8" width="4" style="3" customWidth="1"/>
    <col min="9" max="9" width="8.33203125" style="3" bestFit="1" customWidth="1"/>
    <col min="10" max="10" width="4.66015625" style="3" customWidth="1"/>
    <col min="11" max="11" width="6.33203125" style="3" customWidth="1"/>
    <col min="12" max="12" width="7.5" style="3" bestFit="1" customWidth="1"/>
    <col min="13" max="16384" width="8.83203125" style="3" customWidth="1"/>
  </cols>
  <sheetData>
    <row r="1" spans="1:12" ht="21" customHeight="1">
      <c r="A1" s="256" t="s">
        <v>1149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ht="15.75" customHeight="1">
      <c r="A2" s="257" t="s">
        <v>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9"/>
    </row>
    <row r="3" spans="1:12" ht="15.75" customHeight="1">
      <c r="A3" s="4"/>
      <c r="B3" s="4" t="s">
        <v>19</v>
      </c>
      <c r="C3" s="4" t="s">
        <v>20</v>
      </c>
      <c r="D3" s="4" t="s">
        <v>16</v>
      </c>
      <c r="E3" s="4" t="s">
        <v>23</v>
      </c>
      <c r="F3" s="4" t="s">
        <v>16</v>
      </c>
      <c r="G3" s="4" t="s">
        <v>21</v>
      </c>
      <c r="H3" s="4" t="s">
        <v>16</v>
      </c>
      <c r="I3" s="4" t="s">
        <v>22</v>
      </c>
      <c r="J3" s="4"/>
      <c r="K3" s="4" t="s">
        <v>24</v>
      </c>
      <c r="L3" s="4" t="s">
        <v>25</v>
      </c>
    </row>
    <row r="4" spans="1:12" ht="15.75" customHeight="1">
      <c r="A4" s="11" t="s">
        <v>34</v>
      </c>
      <c r="B4" s="4">
        <f>COUNTIF('11A'!C44:C44,"=0")</f>
        <v>0</v>
      </c>
      <c r="C4" s="4">
        <f>'11A'!C51-'11A'!C50</f>
        <v>0</v>
      </c>
      <c r="D4" s="4"/>
      <c r="E4" s="4">
        <f>COUNTIF('11A'!C44:C44,"&gt;=5")-COUNTIF('11A'!C44:C44,"&gt;=7")</f>
        <v>0</v>
      </c>
      <c r="F4" s="4"/>
      <c r="G4" s="4">
        <f>COUNTIF('11A'!C44:C44,"&gt;=7")-COUNTIF('11A'!C44:C44,"&gt;=9")</f>
        <v>0</v>
      </c>
      <c r="H4" s="4"/>
      <c r="I4" s="4">
        <f>COUNTIF('11A'!C44:C44,"&gt;=9")</f>
        <v>0</v>
      </c>
      <c r="J4" s="4"/>
      <c r="K4" s="4">
        <f>E4+G4+I4</f>
        <v>0</v>
      </c>
      <c r="L4" s="8">
        <f>C4+K4</f>
        <v>0</v>
      </c>
    </row>
    <row r="5" spans="1:12" ht="15.75" customHeight="1">
      <c r="A5" s="11" t="s">
        <v>35</v>
      </c>
      <c r="B5" s="4">
        <f>COUNTIF('11B'!C46:C46,"=0")</f>
        <v>0</v>
      </c>
      <c r="C5" s="4">
        <f>'11B'!C51-'11B'!C50</f>
        <v>8</v>
      </c>
      <c r="D5" s="4"/>
      <c r="E5" s="4">
        <f>COUNTIF('11B'!C46:C46,"&gt;=5")-COUNTIF('11B'!C46:C46,"&gt;=7")</f>
        <v>0</v>
      </c>
      <c r="F5" s="4"/>
      <c r="G5" s="4">
        <f>COUNTIF('11B'!C46:C46,"&gt;=7")-COUNTIF('11B'!C46:C46,"&gt;=9")</f>
        <v>0</v>
      </c>
      <c r="H5" s="4"/>
      <c r="I5" s="4">
        <f>COUNTIF('11B'!C46:C46,"&gt;=9")</f>
        <v>0</v>
      </c>
      <c r="J5" s="4"/>
      <c r="K5" s="4">
        <f aca="true" t="shared" si="0" ref="K5:K11">E5+G5+I5</f>
        <v>0</v>
      </c>
      <c r="L5" s="4">
        <f aca="true" t="shared" si="1" ref="L5:L12">C5+K5</f>
        <v>8</v>
      </c>
    </row>
    <row r="6" spans="1:12" ht="15.75" customHeight="1">
      <c r="A6" s="12" t="s">
        <v>36</v>
      </c>
      <c r="B6" s="4">
        <f>COUNTIF('11C'!C41:C41,"=0")</f>
        <v>0</v>
      </c>
      <c r="C6" s="4">
        <f>'11C'!C51-'11C'!C50</f>
        <v>9</v>
      </c>
      <c r="D6" s="4"/>
      <c r="E6" s="4">
        <f>COUNTIF('11C'!C41:C41,"&gt;=5")-COUNTIF('11C'!C41:C41,"&gt;=7")</f>
        <v>0</v>
      </c>
      <c r="F6" s="4"/>
      <c r="G6" s="4">
        <f>COUNTIF('11C'!C41:C41,"&gt;=7")-COUNTIF('11C'!C41:C41,"&gt;=9")</f>
        <v>0</v>
      </c>
      <c r="H6" s="4"/>
      <c r="I6" s="4">
        <f>COUNTIF('11C'!C41:C41,"&gt;=9")</f>
        <v>0</v>
      </c>
      <c r="J6" s="4"/>
      <c r="K6" s="4">
        <f t="shared" si="0"/>
        <v>0</v>
      </c>
      <c r="L6" s="4">
        <f t="shared" si="1"/>
        <v>9</v>
      </c>
    </row>
    <row r="7" spans="1:12" ht="15.75" customHeight="1">
      <c r="A7" s="12" t="s">
        <v>37</v>
      </c>
      <c r="B7" s="4">
        <f>COUNTIF('11D'!C43:C46,"=0")</f>
        <v>0</v>
      </c>
      <c r="C7" s="4">
        <f>'11D'!C51-'11D'!C50</f>
        <v>8</v>
      </c>
      <c r="D7" s="4"/>
      <c r="E7" s="4">
        <f>COUNTIF('11D'!C43:C46,"&gt;=5")-COUNTIF('11D'!C43:C46,"&gt;=7")</f>
        <v>0</v>
      </c>
      <c r="F7" s="4"/>
      <c r="G7" s="4">
        <f>COUNTIF('11D'!C43:C46,"&gt;=7")-COUNTIF('11D'!C43:C46,"&gt;=9")</f>
        <v>0</v>
      </c>
      <c r="H7" s="4"/>
      <c r="I7" s="4">
        <f>COUNTIF('11D'!C43:C46,"&gt;=9")</f>
        <v>0</v>
      </c>
      <c r="J7" s="4"/>
      <c r="K7" s="4">
        <f t="shared" si="0"/>
        <v>0</v>
      </c>
      <c r="L7" s="4">
        <f t="shared" si="1"/>
        <v>8</v>
      </c>
    </row>
    <row r="8" spans="1:12" ht="15.75" customHeight="1">
      <c r="A8" s="12" t="s">
        <v>38</v>
      </c>
      <c r="B8" s="4">
        <f>COUNTIF('11E'!C33:C36,"=0")</f>
        <v>0</v>
      </c>
      <c r="C8" s="4">
        <f>'11E'!C51-'11E'!C50</f>
        <v>5</v>
      </c>
      <c r="D8" s="4"/>
      <c r="E8" s="4">
        <f>COUNTIF('11E'!C33:C36,"&gt;=5")-COUNTIF('11E'!C33:C36,"&gt;=7")</f>
        <v>0</v>
      </c>
      <c r="F8" s="4"/>
      <c r="G8" s="4">
        <f>COUNTIF('11E'!C33:C36,"&gt;=7")-COUNTIF('11E'!C33:C36,"&gt;=9")</f>
        <v>0</v>
      </c>
      <c r="H8" s="4"/>
      <c r="I8" s="4">
        <f>COUNTIF('11E'!C33:C36,"&gt;=9")</f>
        <v>0</v>
      </c>
      <c r="J8" s="4"/>
      <c r="K8" s="4">
        <f t="shared" si="0"/>
        <v>0</v>
      </c>
      <c r="L8" s="4">
        <f t="shared" si="1"/>
        <v>5</v>
      </c>
    </row>
    <row r="9" spans="1:12" ht="15.75" customHeight="1">
      <c r="A9" s="12" t="s">
        <v>39</v>
      </c>
      <c r="B9" s="4">
        <f>COUNTIF('11G'!C34:C38,"=0")</f>
        <v>0</v>
      </c>
      <c r="C9" s="4">
        <f>'11G'!C51-'11G'!C50</f>
        <v>8</v>
      </c>
      <c r="D9" s="4"/>
      <c r="E9" s="4">
        <f>COUNTIF('11G'!C34:C38,"&gt;=5")-COUNTIF('11G'!C34:C38,"&gt;=7")</f>
        <v>0</v>
      </c>
      <c r="F9" s="4"/>
      <c r="G9" s="4">
        <f>COUNTIF('11G'!C34:C38,"&gt;=7")-COUNTIF('11G'!C34:C38,"&gt;=9")</f>
        <v>0</v>
      </c>
      <c r="H9" s="4"/>
      <c r="I9" s="4">
        <f>COUNTIF('11G'!C34:C38,"&gt;=9")</f>
        <v>0</v>
      </c>
      <c r="J9" s="4"/>
      <c r="K9" s="4">
        <f t="shared" si="0"/>
        <v>0</v>
      </c>
      <c r="L9" s="4">
        <f t="shared" si="1"/>
        <v>8</v>
      </c>
    </row>
    <row r="10" spans="1:12" ht="15.75" customHeight="1">
      <c r="A10" s="11" t="s">
        <v>40</v>
      </c>
      <c r="B10" s="4">
        <f>COUNTIF('11H'!C31:C33,"=0")</f>
        <v>0</v>
      </c>
      <c r="C10" s="4">
        <f>'11H'!C51-'11H'!C50</f>
        <v>9</v>
      </c>
      <c r="D10" s="4"/>
      <c r="E10" s="4">
        <f>COUNTIF('11H'!C31:C33,"&gt;=5")-COUNTIF('11H'!C31:C33,"&gt;=7")</f>
        <v>0</v>
      </c>
      <c r="F10" s="4"/>
      <c r="G10" s="4">
        <f>COUNTIF('11H'!C31:C33,"&gt;=7")-COUNTIF('11H'!C31:C33,"&gt;=9")</f>
        <v>0</v>
      </c>
      <c r="H10" s="4"/>
      <c r="I10" s="4">
        <f>COUNTIF('11H'!C31:C33,"&gt;=9")</f>
        <v>0</v>
      </c>
      <c r="J10" s="4"/>
      <c r="K10" s="4">
        <f t="shared" si="0"/>
        <v>0</v>
      </c>
      <c r="L10" s="4">
        <f t="shared" si="1"/>
        <v>9</v>
      </c>
    </row>
    <row r="11" spans="1:12" ht="15.75" customHeight="1">
      <c r="A11" s="11" t="s">
        <v>41</v>
      </c>
      <c r="B11" s="4">
        <f>COUNTIF('11I'!C28:C29,"=0")</f>
        <v>0</v>
      </c>
      <c r="C11" s="4">
        <f>'11I'!C51-'11I'!C50</f>
        <v>10</v>
      </c>
      <c r="D11" s="4"/>
      <c r="E11" s="4">
        <f>COUNTIF('11I'!C28:C29,"&gt;=5")-COUNTIF('11I'!C28:C29,"&gt;=7")</f>
        <v>1</v>
      </c>
      <c r="F11" s="4"/>
      <c r="G11" s="4">
        <f>COUNTIF('11I'!C28:C29,"&gt;=7")-COUNTIF('11I'!C28:C29,"&gt;=9")</f>
        <v>0</v>
      </c>
      <c r="H11" s="4"/>
      <c r="I11" s="4">
        <f>COUNTIF('11I'!C28:C29,"&gt;=9")</f>
        <v>0</v>
      </c>
      <c r="J11" s="4"/>
      <c r="K11" s="4">
        <f t="shared" si="0"/>
        <v>1</v>
      </c>
      <c r="L11" s="4">
        <f t="shared" si="1"/>
        <v>11</v>
      </c>
    </row>
    <row r="12" spans="1:12" s="15" customFormat="1" ht="15.75" customHeight="1">
      <c r="A12" s="14" t="s">
        <v>26</v>
      </c>
      <c r="B12" s="14">
        <f>SUM(B4:B11)</f>
        <v>0</v>
      </c>
      <c r="C12" s="14">
        <f>SUM(C4:C11)</f>
        <v>57</v>
      </c>
      <c r="D12" s="14"/>
      <c r="E12" s="14">
        <f>SUM(E4:E11)</f>
        <v>1</v>
      </c>
      <c r="F12" s="14"/>
      <c r="G12" s="14">
        <f>SUM(G4:G11)</f>
        <v>0</v>
      </c>
      <c r="H12" s="14"/>
      <c r="I12" s="14">
        <f>SUM(I4:I11)</f>
        <v>0</v>
      </c>
      <c r="J12" s="14"/>
      <c r="K12" s="14">
        <f>SUM(K4:K11)</f>
        <v>1</v>
      </c>
      <c r="L12" s="14">
        <f t="shared" si="1"/>
        <v>58</v>
      </c>
    </row>
    <row r="13" spans="1:12" ht="15.75" customHeight="1">
      <c r="A13" s="257" t="s">
        <v>13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9"/>
    </row>
    <row r="14" spans="1:12" ht="15.75" customHeight="1">
      <c r="A14" s="4"/>
      <c r="B14" s="4" t="s">
        <v>19</v>
      </c>
      <c r="C14" s="4" t="s">
        <v>20</v>
      </c>
      <c r="D14" s="4" t="s">
        <v>16</v>
      </c>
      <c r="E14" s="4" t="s">
        <v>23</v>
      </c>
      <c r="F14" s="4" t="s">
        <v>16</v>
      </c>
      <c r="G14" s="4" t="s">
        <v>21</v>
      </c>
      <c r="H14" s="4" t="s">
        <v>16</v>
      </c>
      <c r="I14" s="4" t="s">
        <v>22</v>
      </c>
      <c r="J14" s="4"/>
      <c r="K14" s="4" t="s">
        <v>24</v>
      </c>
      <c r="L14" s="4" t="s">
        <v>25</v>
      </c>
    </row>
    <row r="15" spans="1:12" ht="15.75" customHeight="1">
      <c r="A15" s="11" t="s">
        <v>34</v>
      </c>
      <c r="B15" s="4">
        <f>COUNTIF('11A'!D44:D44,"=0")</f>
        <v>0</v>
      </c>
      <c r="C15" s="4">
        <f>'11A'!D51-'11A'!D50</f>
        <v>8</v>
      </c>
      <c r="D15" s="4"/>
      <c r="E15" s="4">
        <f>COUNTIF('11A'!D44:D44,"&gt;=5")-COUNTIF('11A'!D44:D44,"&gt;=7")</f>
        <v>0</v>
      </c>
      <c r="F15" s="4"/>
      <c r="G15" s="4">
        <f>COUNTIF('11A'!D44:D44,"&gt;=7")-COUNTIF('11A'!D44:D44,"&gt;=9")</f>
        <v>0</v>
      </c>
      <c r="H15" s="4"/>
      <c r="I15" s="4">
        <f>COUNTIF('11A'!D44:D44,"&gt;=9")</f>
        <v>0</v>
      </c>
      <c r="J15" s="4"/>
      <c r="K15" s="4">
        <f>E15+G15+I15</f>
        <v>0</v>
      </c>
      <c r="L15" s="8">
        <f aca="true" t="shared" si="2" ref="L15:L22">C15+K15</f>
        <v>8</v>
      </c>
    </row>
    <row r="16" spans="1:12" ht="15.75" customHeight="1">
      <c r="A16" s="11" t="s">
        <v>35</v>
      </c>
      <c r="B16" s="4">
        <f>COUNTIF('11B'!D3:D46,"=0")</f>
        <v>0</v>
      </c>
      <c r="C16" s="4">
        <f>'11B'!D51-'11B'!D50</f>
        <v>7</v>
      </c>
      <c r="D16" s="4"/>
      <c r="E16" s="4">
        <f>COUNTIF('11B'!D3:D46,"&gt;=5")-COUNTIF('11B'!D3:D46,"&gt;=7")</f>
        <v>27</v>
      </c>
      <c r="F16" s="4"/>
      <c r="G16" s="4">
        <f>COUNTIF('11B'!D3:D46,"&gt;=7")-COUNTIF('11B'!D3:D46,"&gt;=9")</f>
        <v>6</v>
      </c>
      <c r="H16" s="4"/>
      <c r="I16" s="4">
        <f>COUNTIF('11B'!D3:D46,"&gt;=9")</f>
        <v>0</v>
      </c>
      <c r="J16" s="4"/>
      <c r="K16" s="4">
        <f aca="true" t="shared" si="3" ref="K16:K22">E16+G16+I16</f>
        <v>33</v>
      </c>
      <c r="L16" s="4">
        <f t="shared" si="2"/>
        <v>40</v>
      </c>
    </row>
    <row r="17" spans="1:12" ht="15.75" customHeight="1">
      <c r="A17" s="12" t="s">
        <v>36</v>
      </c>
      <c r="B17" s="4">
        <f>COUNTIF('11C'!D3:D41,"=0")</f>
        <v>0</v>
      </c>
      <c r="C17" s="4">
        <f>'11C'!D51-'11C'!D50</f>
        <v>26</v>
      </c>
      <c r="D17" s="4"/>
      <c r="E17" s="4">
        <f>COUNTIF('11C'!D3:D41,"&gt;=5")-COUNTIF('11C'!D3:D41,"&gt;=7")</f>
        <v>10</v>
      </c>
      <c r="F17" s="4"/>
      <c r="G17" s="4">
        <f>COUNTIF('11C'!D3:D41,"&gt;=7")-COUNTIF('11C'!D3:D41,"&gt;=9")</f>
        <v>0</v>
      </c>
      <c r="H17" s="4"/>
      <c r="I17" s="4">
        <f>COUNTIF('11C'!D3:D41,"&gt;=9")</f>
        <v>0</v>
      </c>
      <c r="J17" s="4"/>
      <c r="K17" s="4">
        <f t="shared" si="3"/>
        <v>10</v>
      </c>
      <c r="L17" s="4">
        <f t="shared" si="2"/>
        <v>36</v>
      </c>
    </row>
    <row r="18" spans="1:12" ht="15.75" customHeight="1">
      <c r="A18" s="12" t="s">
        <v>37</v>
      </c>
      <c r="B18" s="4">
        <f>COUNTIF('11D'!D43:D46,"=0")</f>
        <v>0</v>
      </c>
      <c r="C18" s="4">
        <f>'11D'!D51-'11D'!D50</f>
        <v>26</v>
      </c>
      <c r="D18" s="4"/>
      <c r="E18" s="4">
        <f>COUNTIF('11D'!D43:D46,"&gt;=5")-COUNTIF('11D'!D43:D46,"&gt;=7")</f>
        <v>0</v>
      </c>
      <c r="F18" s="4"/>
      <c r="G18" s="4">
        <f>COUNTIF('11D'!D43:D46,"&gt;=7")-COUNTIF('11D'!D43:D46,"&gt;=9")</f>
        <v>0</v>
      </c>
      <c r="H18" s="4"/>
      <c r="I18" s="4">
        <f>COUNTIF('11D'!D43:D46,"&gt;=9")</f>
        <v>0</v>
      </c>
      <c r="J18" s="4"/>
      <c r="K18" s="4">
        <f t="shared" si="3"/>
        <v>0</v>
      </c>
      <c r="L18" s="4">
        <f t="shared" si="2"/>
        <v>26</v>
      </c>
    </row>
    <row r="19" spans="1:12" ht="15.75" customHeight="1">
      <c r="A19" s="12" t="s">
        <v>38</v>
      </c>
      <c r="B19" s="4">
        <f>COUNTIF('11E'!D3:D36,"=0")</f>
        <v>0</v>
      </c>
      <c r="C19" s="4">
        <f>'11E'!D51-'11E'!D50</f>
        <v>19</v>
      </c>
      <c r="D19" s="4"/>
      <c r="E19" s="4">
        <f>COUNTIF('11E'!D3:D36,"&gt;=5")-COUNTIF('11E'!D3:D36,"&gt;=7")</f>
        <v>5</v>
      </c>
      <c r="F19" s="4"/>
      <c r="G19" s="4">
        <f>COUNTIF('11E'!D3:D36,"&gt;=7")-COUNTIF('11E'!D3:D36,"&gt;=9")</f>
        <v>0</v>
      </c>
      <c r="H19" s="4"/>
      <c r="I19" s="4">
        <f>COUNTIF('11E'!D3:D36,"&gt;=9")</f>
        <v>0</v>
      </c>
      <c r="J19" s="4"/>
      <c r="K19" s="4">
        <f t="shared" si="3"/>
        <v>5</v>
      </c>
      <c r="L19" s="4">
        <f t="shared" si="2"/>
        <v>24</v>
      </c>
    </row>
    <row r="20" spans="1:12" ht="15.75" customHeight="1">
      <c r="A20" s="12" t="s">
        <v>39</v>
      </c>
      <c r="B20" s="4">
        <f>COUNTIF('11G'!D3:D38,"=0")</f>
        <v>0</v>
      </c>
      <c r="C20" s="4">
        <f>'11G'!D51-'11G'!D50</f>
        <v>18</v>
      </c>
      <c r="D20" s="4"/>
      <c r="E20" s="4">
        <f>COUNTIF('11G'!D3:D38,"&gt;=5")-COUNTIF('11G'!D3:D38,"&gt;=7")</f>
        <v>5</v>
      </c>
      <c r="F20" s="4"/>
      <c r="G20" s="4">
        <f>COUNTIF('11G'!D3:D38,"&gt;=7")-COUNTIF('11G'!D3:D38,"&gt;=9")</f>
        <v>0</v>
      </c>
      <c r="H20" s="4"/>
      <c r="I20" s="4">
        <f>COUNTIF('11G'!D3:D38,"&gt;=9")</f>
        <v>0</v>
      </c>
      <c r="J20" s="4"/>
      <c r="K20" s="4">
        <f t="shared" si="3"/>
        <v>5</v>
      </c>
      <c r="L20" s="4">
        <f t="shared" si="2"/>
        <v>23</v>
      </c>
    </row>
    <row r="21" spans="1:12" ht="15.75" customHeight="1">
      <c r="A21" s="11" t="s">
        <v>40</v>
      </c>
      <c r="B21" s="4">
        <f>COUNTIF('11H'!D31:D33,"=0")</f>
        <v>0</v>
      </c>
      <c r="C21" s="4">
        <f>'11H'!D51-'11H'!D50</f>
        <v>23</v>
      </c>
      <c r="D21" s="4"/>
      <c r="E21" s="4">
        <f>COUNTIF('11H'!D31:D33,"&gt;=5")-COUNTIF('11H'!D31:D33,"&gt;=7")</f>
        <v>0</v>
      </c>
      <c r="F21" s="4"/>
      <c r="G21" s="4">
        <f>COUNTIF('11H'!D31:D33,"&gt;=7")-COUNTIF('11H'!D31:D33,"&gt;=9")</f>
        <v>0</v>
      </c>
      <c r="H21" s="4"/>
      <c r="I21" s="4">
        <f>COUNTIF('11H'!D31:D33,"&gt;=9")</f>
        <v>0</v>
      </c>
      <c r="J21" s="4"/>
      <c r="K21" s="4">
        <f t="shared" si="3"/>
        <v>0</v>
      </c>
      <c r="L21" s="4">
        <f t="shared" si="2"/>
        <v>23</v>
      </c>
    </row>
    <row r="22" spans="1:12" ht="15.75" customHeight="1">
      <c r="A22" s="11" t="s">
        <v>41</v>
      </c>
      <c r="B22" s="4">
        <f>COUNTIF('11I'!D28:D29,"=0")</f>
        <v>0</v>
      </c>
      <c r="C22" s="4">
        <f>'11I'!D51-'11I'!D50</f>
        <v>19</v>
      </c>
      <c r="D22" s="4"/>
      <c r="E22" s="4">
        <f>COUNTIF('11I'!D28:D29,"&gt;=5")-COUNTIF('11I'!D28:D29,"&gt;=7")</f>
        <v>0</v>
      </c>
      <c r="F22" s="4"/>
      <c r="G22" s="4">
        <f>COUNTIF('11I'!D28:D29,"&gt;=7")-COUNTIF('11I'!D28:D29,"&gt;=9")</f>
        <v>0</v>
      </c>
      <c r="H22" s="4"/>
      <c r="I22" s="4">
        <f>COUNTIF('11I'!D28:D29,"&gt;=9")</f>
        <v>0</v>
      </c>
      <c r="J22" s="4"/>
      <c r="K22" s="4">
        <f t="shared" si="3"/>
        <v>0</v>
      </c>
      <c r="L22" s="4">
        <f t="shared" si="2"/>
        <v>19</v>
      </c>
    </row>
    <row r="23" spans="1:12" s="15" customFormat="1" ht="15.75" customHeight="1">
      <c r="A23" s="13" t="s">
        <v>26</v>
      </c>
      <c r="B23" s="14">
        <f aca="true" t="shared" si="4" ref="B23:L23">SUM(B15:B22)</f>
        <v>0</v>
      </c>
      <c r="C23" s="14">
        <f t="shared" si="4"/>
        <v>146</v>
      </c>
      <c r="D23" s="14">
        <f t="shared" si="4"/>
        <v>0</v>
      </c>
      <c r="E23" s="14">
        <f t="shared" si="4"/>
        <v>47</v>
      </c>
      <c r="F23" s="14">
        <f t="shared" si="4"/>
        <v>0</v>
      </c>
      <c r="G23" s="14">
        <f t="shared" si="4"/>
        <v>6</v>
      </c>
      <c r="H23" s="14">
        <f t="shared" si="4"/>
        <v>0</v>
      </c>
      <c r="I23" s="14">
        <f t="shared" si="4"/>
        <v>0</v>
      </c>
      <c r="J23" s="14">
        <f t="shared" si="4"/>
        <v>0</v>
      </c>
      <c r="K23" s="14">
        <f t="shared" si="4"/>
        <v>53</v>
      </c>
      <c r="L23" s="14">
        <f t="shared" si="4"/>
        <v>199</v>
      </c>
    </row>
    <row r="24" spans="1:12" ht="15.75" customHeight="1">
      <c r="A24" s="257" t="s">
        <v>6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9"/>
    </row>
    <row r="25" spans="1:12" ht="15.75" customHeight="1">
      <c r="A25" s="4"/>
      <c r="B25" s="4" t="s">
        <v>19</v>
      </c>
      <c r="C25" s="4" t="s">
        <v>20</v>
      </c>
      <c r="D25" s="4" t="s">
        <v>16</v>
      </c>
      <c r="E25" s="4" t="s">
        <v>23</v>
      </c>
      <c r="F25" s="4" t="s">
        <v>16</v>
      </c>
      <c r="G25" s="4" t="s">
        <v>21</v>
      </c>
      <c r="H25" s="4" t="s">
        <v>16</v>
      </c>
      <c r="I25" s="4" t="s">
        <v>22</v>
      </c>
      <c r="J25" s="4"/>
      <c r="K25" s="4" t="s">
        <v>24</v>
      </c>
      <c r="L25" s="4" t="s">
        <v>25</v>
      </c>
    </row>
    <row r="26" spans="1:12" ht="15.75" customHeight="1">
      <c r="A26" s="11" t="s">
        <v>34</v>
      </c>
      <c r="B26" s="4">
        <f>COUNTIF('11A'!E3:E44,"=0")</f>
        <v>0</v>
      </c>
      <c r="C26" s="4">
        <f>'11A'!E51-'11A'!E50</f>
        <v>3</v>
      </c>
      <c r="D26" s="4"/>
      <c r="E26" s="4">
        <f>COUNTIF('11A'!E3:E44,"&gt;=5")-COUNTIF('11A'!E3:E44,"&gt;=7")</f>
        <v>10</v>
      </c>
      <c r="F26" s="4"/>
      <c r="G26" s="4">
        <f>COUNTIF('11A'!E3:E44,"&gt;=7")-COUNTIF('11A'!E3:E44,"&gt;=9")</f>
        <v>23</v>
      </c>
      <c r="H26" s="4"/>
      <c r="I26" s="4">
        <f>COUNTIF('11A'!E3:E44,"&gt;=9")</f>
        <v>1</v>
      </c>
      <c r="J26" s="4"/>
      <c r="K26" s="4">
        <f>E26+G26+I26</f>
        <v>34</v>
      </c>
      <c r="L26" s="8">
        <f>C26+K26</f>
        <v>37</v>
      </c>
    </row>
    <row r="27" spans="1:12" ht="15.75" customHeight="1">
      <c r="A27" s="11" t="s">
        <v>35</v>
      </c>
      <c r="B27" s="4">
        <f>COUNTIF('11B'!E3:E46,"=0")</f>
        <v>0</v>
      </c>
      <c r="C27" s="4">
        <f>'11B'!E51-'11B'!E50</f>
        <v>4</v>
      </c>
      <c r="D27" s="4"/>
      <c r="E27" s="4">
        <f>COUNTIF('11B'!E3:E46,"&gt;=5")-COUNTIF('11B'!E3:E46,"&gt;=7")</f>
        <v>21</v>
      </c>
      <c r="F27" s="4"/>
      <c r="G27" s="4">
        <f>COUNTIF('11B'!E3:E46,"&gt;=7")-COUNTIF('11B'!E3:E46,"&gt;=9")</f>
        <v>15</v>
      </c>
      <c r="H27" s="4"/>
      <c r="I27" s="4">
        <f>COUNTIF('11B'!E3:E46,"&gt;=9")</f>
        <v>0</v>
      </c>
      <c r="J27" s="4"/>
      <c r="K27" s="4">
        <f aca="true" t="shared" si="5" ref="K27:K33">E27+G27+I27</f>
        <v>36</v>
      </c>
      <c r="L27" s="4">
        <f aca="true" t="shared" si="6" ref="L27:L33">C27+K27</f>
        <v>40</v>
      </c>
    </row>
    <row r="28" spans="1:12" ht="15.75" customHeight="1">
      <c r="A28" s="12" t="s">
        <v>36</v>
      </c>
      <c r="B28" s="4">
        <f>COUNTIF('11C'!E3:E41,"=0")</f>
        <v>0</v>
      </c>
      <c r="C28" s="4">
        <f>'11C'!E51-'11C'!E50</f>
        <v>6</v>
      </c>
      <c r="D28" s="4"/>
      <c r="E28" s="4">
        <f>COUNTIF('11C'!E3:E41,"&gt;=5")-COUNTIF('11C'!E3:E41,"&gt;=7")</f>
        <v>18</v>
      </c>
      <c r="F28" s="4"/>
      <c r="G28" s="4">
        <f>COUNTIF('11C'!E3:E41,"&gt;=7")-COUNTIF('11C'!E3:E41,"&gt;=9")</f>
        <v>12</v>
      </c>
      <c r="H28" s="4"/>
      <c r="I28" s="4">
        <f>COUNTIF('11C'!E3:E41,"&gt;=9")</f>
        <v>0</v>
      </c>
      <c r="J28" s="4"/>
      <c r="K28" s="4">
        <f t="shared" si="5"/>
        <v>30</v>
      </c>
      <c r="L28" s="4">
        <f t="shared" si="6"/>
        <v>36</v>
      </c>
    </row>
    <row r="29" spans="1:12" ht="15.75" customHeight="1">
      <c r="A29" s="12" t="s">
        <v>37</v>
      </c>
      <c r="B29" s="4">
        <f>COUNTIF('11D'!E3:E46,"=0")</f>
        <v>0</v>
      </c>
      <c r="C29" s="4">
        <f>'11D'!E51-'11D'!E50</f>
        <v>10</v>
      </c>
      <c r="D29" s="4"/>
      <c r="E29" s="4">
        <f>COUNTIF('11D'!E3:E46,"&gt;=5")-COUNTIF('11D'!E3:E46,"&gt;=7")</f>
        <v>14</v>
      </c>
      <c r="F29" s="4"/>
      <c r="G29" s="4">
        <f>COUNTIF('11D'!E3:E46,"&gt;=7")-COUNTIF('11D'!E3:E46,"&gt;=9")</f>
        <v>11</v>
      </c>
      <c r="H29" s="4"/>
      <c r="I29" s="4">
        <f>COUNTIF('11D'!E3:E46,"&gt;=9")</f>
        <v>0</v>
      </c>
      <c r="J29" s="4"/>
      <c r="K29" s="4">
        <f t="shared" si="5"/>
        <v>25</v>
      </c>
      <c r="L29" s="4">
        <f t="shared" si="6"/>
        <v>35</v>
      </c>
    </row>
    <row r="30" spans="1:12" ht="15.75" customHeight="1">
      <c r="A30" s="12" t="s">
        <v>38</v>
      </c>
      <c r="B30" s="4">
        <f>COUNTIF('11E'!E3:E36,"=0")</f>
        <v>0</v>
      </c>
      <c r="C30" s="4">
        <f>'11E'!E51-'11E'!E50</f>
        <v>8</v>
      </c>
      <c r="D30" s="4"/>
      <c r="E30" s="4">
        <f>COUNTIF('11E'!E3:E36,"&gt;=5")-COUNTIF('11E'!E3:E36,"&gt;=7")</f>
        <v>14</v>
      </c>
      <c r="F30" s="4"/>
      <c r="G30" s="4">
        <f>COUNTIF('11E'!E3:E36,"&gt;=7")-COUNTIF('11E'!E3:E36,"&gt;=9")</f>
        <v>2</v>
      </c>
      <c r="H30" s="4"/>
      <c r="I30" s="4">
        <f>COUNTIF('11E'!E3:E36,"&gt;=9")</f>
        <v>0</v>
      </c>
      <c r="J30" s="4"/>
      <c r="K30" s="4">
        <f t="shared" si="5"/>
        <v>16</v>
      </c>
      <c r="L30" s="4">
        <f t="shared" si="6"/>
        <v>24</v>
      </c>
    </row>
    <row r="31" spans="1:12" ht="15.75" customHeight="1">
      <c r="A31" s="12" t="s">
        <v>39</v>
      </c>
      <c r="B31" s="4">
        <f>COUNTIF('11G'!E3:E38,"=0")</f>
        <v>0</v>
      </c>
      <c r="C31" s="4">
        <f>'11G'!E51-'11G'!E50</f>
        <v>11</v>
      </c>
      <c r="D31" s="4"/>
      <c r="E31" s="4">
        <f>COUNTIF('11G'!E3:E38,"&gt;=5")-COUNTIF('11G'!E3:E38,"&gt;=7")</f>
        <v>11</v>
      </c>
      <c r="F31" s="4"/>
      <c r="G31" s="4">
        <f>COUNTIF('11G'!E3:E38,"&gt;=7")-COUNTIF('11G'!E3:E38,"&gt;=9")</f>
        <v>1</v>
      </c>
      <c r="H31" s="4"/>
      <c r="I31" s="4">
        <f>COUNTIF('11G'!E3:E38,"&gt;=9")</f>
        <v>0</v>
      </c>
      <c r="J31" s="4"/>
      <c r="K31" s="4">
        <f t="shared" si="5"/>
        <v>12</v>
      </c>
      <c r="L31" s="4">
        <f t="shared" si="6"/>
        <v>23</v>
      </c>
    </row>
    <row r="32" spans="1:12" ht="15.75" customHeight="1">
      <c r="A32" s="11" t="s">
        <v>40</v>
      </c>
      <c r="B32" s="4">
        <f>COUNTIF('11H'!E4:E33,"=0")</f>
        <v>0</v>
      </c>
      <c r="C32" s="4">
        <f>'11H'!E51-'11H'!E50</f>
        <v>12</v>
      </c>
      <c r="D32" s="4"/>
      <c r="E32" s="4">
        <f>COUNTIF('11H'!E4:E33,"&gt;=5")-COUNTIF('11H'!E4:E33,"&gt;=7")</f>
        <v>11</v>
      </c>
      <c r="F32" s="4"/>
      <c r="G32" s="4">
        <f>COUNTIF('11H'!E4:E33,"&gt;=7")-COUNTIF('11H'!E4:E33,"&gt;=9")</f>
        <v>4</v>
      </c>
      <c r="H32" s="4"/>
      <c r="I32" s="4">
        <f>COUNTIF('11H'!E4:E33,"&gt;=9")</f>
        <v>0</v>
      </c>
      <c r="J32" s="4"/>
      <c r="K32" s="4">
        <f t="shared" si="5"/>
        <v>15</v>
      </c>
      <c r="L32" s="4">
        <f t="shared" si="6"/>
        <v>27</v>
      </c>
    </row>
    <row r="33" spans="1:12" ht="15.75" customHeight="1">
      <c r="A33" s="11" t="s">
        <v>41</v>
      </c>
      <c r="B33" s="4">
        <f>COUNTIF('11I'!E3:E29,"=0")</f>
        <v>0</v>
      </c>
      <c r="C33" s="4">
        <f>'11I'!E51-'11I'!E50</f>
        <v>13</v>
      </c>
      <c r="D33" s="4"/>
      <c r="E33" s="4">
        <f>COUNTIF('11I'!E3:E29,"&gt;=5")-COUNTIF('11I'!E3:E29,"&gt;=7")</f>
        <v>7</v>
      </c>
      <c r="F33" s="4"/>
      <c r="G33" s="4">
        <f>COUNTIF('11I'!E3:E29,"&gt;=7")-COUNTIF('11I'!E3:E29,"&gt;=9")</f>
        <v>6</v>
      </c>
      <c r="H33" s="4"/>
      <c r="I33" s="4">
        <f>COUNTIF('11I'!E3:E29,"&gt;=9")</f>
        <v>0</v>
      </c>
      <c r="J33" s="4"/>
      <c r="K33" s="4">
        <f t="shared" si="5"/>
        <v>13</v>
      </c>
      <c r="L33" s="4">
        <f t="shared" si="6"/>
        <v>26</v>
      </c>
    </row>
    <row r="34" spans="1:12" s="15" customFormat="1" ht="15.75" customHeight="1">
      <c r="A34" s="13" t="s">
        <v>26</v>
      </c>
      <c r="B34" s="14">
        <f aca="true" t="shared" si="7" ref="B34:L34">SUM(B26:B33)</f>
        <v>0</v>
      </c>
      <c r="C34" s="14">
        <f t="shared" si="7"/>
        <v>67</v>
      </c>
      <c r="D34" s="14">
        <f t="shared" si="7"/>
        <v>0</v>
      </c>
      <c r="E34" s="14">
        <f t="shared" si="7"/>
        <v>106</v>
      </c>
      <c r="F34" s="14">
        <f t="shared" si="7"/>
        <v>0</v>
      </c>
      <c r="G34" s="14">
        <f t="shared" si="7"/>
        <v>74</v>
      </c>
      <c r="H34" s="14">
        <f t="shared" si="7"/>
        <v>0</v>
      </c>
      <c r="I34" s="14">
        <f t="shared" si="7"/>
        <v>1</v>
      </c>
      <c r="J34" s="14">
        <f t="shared" si="7"/>
        <v>0</v>
      </c>
      <c r="K34" s="14">
        <f t="shared" si="7"/>
        <v>181</v>
      </c>
      <c r="L34" s="14">
        <f t="shared" si="7"/>
        <v>248</v>
      </c>
    </row>
    <row r="35" spans="1:12" ht="15.75" customHeight="1">
      <c r="A35" s="257" t="s">
        <v>52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9"/>
    </row>
    <row r="36" spans="1:12" ht="15.75" customHeight="1">
      <c r="A36" s="4"/>
      <c r="B36" s="4" t="s">
        <v>19</v>
      </c>
      <c r="C36" s="4" t="s">
        <v>20</v>
      </c>
      <c r="D36" s="4" t="s">
        <v>16</v>
      </c>
      <c r="E36" s="4" t="s">
        <v>23</v>
      </c>
      <c r="F36" s="4" t="s">
        <v>16</v>
      </c>
      <c r="G36" s="4" t="s">
        <v>21</v>
      </c>
      <c r="H36" s="4" t="s">
        <v>16</v>
      </c>
      <c r="I36" s="4" t="s">
        <v>22</v>
      </c>
      <c r="J36" s="4"/>
      <c r="K36" s="4" t="s">
        <v>24</v>
      </c>
      <c r="L36" s="4" t="s">
        <v>25</v>
      </c>
    </row>
    <row r="37" spans="1:12" ht="15.75" customHeight="1">
      <c r="A37" s="11" t="s">
        <v>34</v>
      </c>
      <c r="B37" s="4">
        <f>COUNTIF('11A'!G3:G44,"=0")</f>
        <v>0</v>
      </c>
      <c r="C37" s="4">
        <f>'11A'!G51-'11A'!G50</f>
        <v>2</v>
      </c>
      <c r="D37" s="4"/>
      <c r="E37" s="4">
        <f>COUNTIF('11A'!G3:G44,"&gt;=5")-COUNTIF('11A'!G3:G44,"&gt;=7")</f>
        <v>17</v>
      </c>
      <c r="F37" s="4"/>
      <c r="G37" s="4">
        <f>COUNTIF('11A'!G3:G44,"&gt;=7")-COUNTIF('11A'!G3:G44,"&gt;=9")</f>
        <v>16</v>
      </c>
      <c r="H37" s="4"/>
      <c r="I37" s="4">
        <f>COUNTIF('11A'!G3:G44,"&gt;=9")</f>
        <v>3</v>
      </c>
      <c r="J37" s="4"/>
      <c r="K37" s="4">
        <f>E37+G37+I37</f>
        <v>36</v>
      </c>
      <c r="L37" s="8">
        <f>C37+K37</f>
        <v>38</v>
      </c>
    </row>
    <row r="38" spans="1:12" ht="15.75" customHeight="1">
      <c r="A38" s="11" t="s">
        <v>35</v>
      </c>
      <c r="B38" s="4">
        <f>COUNTIF('11B'!G3:G46,"=0")</f>
        <v>0</v>
      </c>
      <c r="C38" s="4">
        <f>'11B'!G51-'11B'!G50</f>
        <v>8</v>
      </c>
      <c r="D38" s="4"/>
      <c r="E38" s="4">
        <f>COUNTIF('11B'!G3:G46,"&gt;=5")-COUNTIF('11B'!G3:G46,"&gt;=7")</f>
        <v>13</v>
      </c>
      <c r="F38" s="4"/>
      <c r="G38" s="4">
        <f>COUNTIF('11B'!G3:G46,"&gt;=7")-COUNTIF('11B'!G3:G46,"&gt;=9")</f>
        <v>13</v>
      </c>
      <c r="H38" s="4"/>
      <c r="I38" s="4">
        <f>COUNTIF('11B'!G3:G46,"&gt;=9")</f>
        <v>6</v>
      </c>
      <c r="J38" s="4"/>
      <c r="K38" s="4">
        <f aca="true" t="shared" si="8" ref="K38:K44">E38+G38+I38</f>
        <v>32</v>
      </c>
      <c r="L38" s="4">
        <f aca="true" t="shared" si="9" ref="L38:L44">C38+K38</f>
        <v>40</v>
      </c>
    </row>
    <row r="39" spans="1:12" ht="15.75" customHeight="1">
      <c r="A39" s="12" t="s">
        <v>36</v>
      </c>
      <c r="B39" s="4">
        <f>COUNTIF('11C'!G3:G41,"=0")</f>
        <v>0</v>
      </c>
      <c r="C39" s="4">
        <f>'11C'!G51-'11C'!G50</f>
        <v>8</v>
      </c>
      <c r="D39" s="4"/>
      <c r="E39" s="4">
        <f>COUNTIF('11C'!G3:G41,"&gt;=5")-COUNTIF('11C'!G3:G41,"&gt;=7")</f>
        <v>17</v>
      </c>
      <c r="F39" s="4"/>
      <c r="G39" s="4">
        <f>COUNTIF('11C'!G3:G41,"&gt;=7")-COUNTIF('11C'!G3:G41,"&gt;=9")</f>
        <v>11</v>
      </c>
      <c r="H39" s="4"/>
      <c r="I39" s="4">
        <f>COUNTIF('11C'!G3:G41,"&gt;=9")</f>
        <v>0</v>
      </c>
      <c r="J39" s="4"/>
      <c r="K39" s="4">
        <f t="shared" si="8"/>
        <v>28</v>
      </c>
      <c r="L39" s="4">
        <f t="shared" si="9"/>
        <v>36</v>
      </c>
    </row>
    <row r="40" spans="1:12" ht="15.75" customHeight="1">
      <c r="A40" s="12" t="s">
        <v>37</v>
      </c>
      <c r="B40" s="4">
        <f>COUNTIF('11D'!G3:G46,"=0")</f>
        <v>0</v>
      </c>
      <c r="C40" s="4">
        <f>'11D'!G51-'11D'!G50</f>
        <v>12</v>
      </c>
      <c r="D40" s="4"/>
      <c r="E40" s="4">
        <f>COUNTIF('11D'!G3:G46,"&gt;=5")-COUNTIF('11D'!G3:G46,"&gt;=7")</f>
        <v>14</v>
      </c>
      <c r="F40" s="4"/>
      <c r="G40" s="4">
        <f>COUNTIF('11D'!G3:G46,"&gt;=7")-COUNTIF('11D'!G3:G46,"&gt;=9")</f>
        <v>8</v>
      </c>
      <c r="H40" s="4"/>
      <c r="I40" s="4">
        <f>COUNTIF('11D'!G3:G46,"&gt;=9")</f>
        <v>1</v>
      </c>
      <c r="J40" s="4"/>
      <c r="K40" s="4">
        <f t="shared" si="8"/>
        <v>23</v>
      </c>
      <c r="L40" s="4">
        <f t="shared" si="9"/>
        <v>35</v>
      </c>
    </row>
    <row r="41" spans="1:12" ht="15.75" customHeight="1">
      <c r="A41" s="12" t="s">
        <v>38</v>
      </c>
      <c r="B41" s="4">
        <f>COUNTIF('11E'!G3:G36,"=0")</f>
        <v>0</v>
      </c>
      <c r="C41" s="4">
        <f>'11E'!G51-'11E'!G50</f>
        <v>16</v>
      </c>
      <c r="D41" s="4"/>
      <c r="E41" s="4">
        <f>COUNTIF('11E'!G3:G36,"&gt;=5")-COUNTIF('11E'!G3:G36,"&gt;=7")</f>
        <v>5</v>
      </c>
      <c r="F41" s="4"/>
      <c r="G41" s="4">
        <f>COUNTIF('11E'!G3:G36,"&gt;=7")-COUNTIF('11E'!G3:G36,"&gt;=9")</f>
        <v>3</v>
      </c>
      <c r="H41" s="4"/>
      <c r="I41" s="4">
        <f>COUNTIF('11E'!G3:G36,"&gt;=9")</f>
        <v>0</v>
      </c>
      <c r="J41" s="4"/>
      <c r="K41" s="4">
        <f t="shared" si="8"/>
        <v>8</v>
      </c>
      <c r="L41" s="4">
        <f t="shared" si="9"/>
        <v>24</v>
      </c>
    </row>
    <row r="42" spans="1:12" ht="15.75" customHeight="1">
      <c r="A42" s="12" t="s">
        <v>39</v>
      </c>
      <c r="B42" s="4">
        <f>COUNTIF('11G'!F3:F38,"=0")</f>
        <v>0</v>
      </c>
      <c r="C42" s="4">
        <f>'11G'!F51-'11G'!F50</f>
        <v>21</v>
      </c>
      <c r="D42" s="4"/>
      <c r="E42" s="4">
        <f>COUNTIF('11G'!F3:F38,"&gt;=5")-COUNTIF('11G'!F3:F38,"&gt;=7")</f>
        <v>0</v>
      </c>
      <c r="F42" s="4"/>
      <c r="G42" s="4">
        <f>COUNTIF('11G'!F3:F38,"&gt;=7")-COUNTIF('11G'!F3:F38,"&gt;=9")</f>
        <v>2</v>
      </c>
      <c r="H42" s="4"/>
      <c r="I42" s="4">
        <f>COUNTIF('11G'!F3:F38,"&gt;=9")</f>
        <v>0</v>
      </c>
      <c r="J42" s="4"/>
      <c r="K42" s="4">
        <f t="shared" si="8"/>
        <v>2</v>
      </c>
      <c r="L42" s="4">
        <f t="shared" si="9"/>
        <v>23</v>
      </c>
    </row>
    <row r="43" spans="1:12" ht="15.75" customHeight="1">
      <c r="A43" s="11" t="s">
        <v>40</v>
      </c>
      <c r="B43" s="4">
        <f>COUNTIF('11H'!G4:G33,"=0")</f>
        <v>0</v>
      </c>
      <c r="C43" s="4">
        <f>'11H'!G51-'11H'!G50</f>
        <v>18</v>
      </c>
      <c r="D43" s="4"/>
      <c r="E43" s="4">
        <f>COUNTIF('11H'!G4:G33,"&gt;=5")-COUNTIF('11H'!G4:G33,"&gt;=7")</f>
        <v>9</v>
      </c>
      <c r="F43" s="4"/>
      <c r="G43" s="4">
        <f>COUNTIF('11H'!G4:G33,"&gt;=7")-COUNTIF('11H'!G4:G33,"&gt;=9")</f>
        <v>0</v>
      </c>
      <c r="H43" s="4"/>
      <c r="I43" s="4">
        <f>COUNTIF('11H'!G4:G33,"&gt;=9")</f>
        <v>0</v>
      </c>
      <c r="J43" s="4"/>
      <c r="K43" s="4">
        <f t="shared" si="8"/>
        <v>9</v>
      </c>
      <c r="L43" s="4">
        <f t="shared" si="9"/>
        <v>27</v>
      </c>
    </row>
    <row r="44" spans="1:12" ht="15.75" customHeight="1">
      <c r="A44" s="11" t="s">
        <v>41</v>
      </c>
      <c r="B44" s="4">
        <f>COUNTIF('11I'!G3:G29,"=0")</f>
        <v>0</v>
      </c>
      <c r="C44" s="4">
        <f>'11I'!G51-'11I'!G50</f>
        <v>19</v>
      </c>
      <c r="D44" s="4"/>
      <c r="E44" s="4">
        <f>COUNTIF('11I'!G3:G29,"&gt;=5")-COUNTIF('11I'!G3:G29,"&gt;=7")</f>
        <v>5</v>
      </c>
      <c r="F44" s="4"/>
      <c r="G44" s="4">
        <f>COUNTIF('11I'!G3:G29,"&gt;=7")-COUNTIF('11I'!G3:G29,"&gt;=9")</f>
        <v>2</v>
      </c>
      <c r="H44" s="4"/>
      <c r="I44" s="4">
        <f>COUNTIF('11I'!G3:G29,"&gt;=9")</f>
        <v>0</v>
      </c>
      <c r="J44" s="4"/>
      <c r="K44" s="4">
        <f t="shared" si="8"/>
        <v>7</v>
      </c>
      <c r="L44" s="4">
        <f t="shared" si="9"/>
        <v>26</v>
      </c>
    </row>
    <row r="45" spans="1:12" s="15" customFormat="1" ht="15.75" customHeight="1">
      <c r="A45" s="13" t="s">
        <v>26</v>
      </c>
      <c r="B45" s="14">
        <f aca="true" t="shared" si="10" ref="B45:L45">SUM(B37:B44)</f>
        <v>0</v>
      </c>
      <c r="C45" s="14">
        <f t="shared" si="10"/>
        <v>104</v>
      </c>
      <c r="D45" s="14">
        <f t="shared" si="10"/>
        <v>0</v>
      </c>
      <c r="E45" s="14">
        <f t="shared" si="10"/>
        <v>80</v>
      </c>
      <c r="F45" s="14">
        <f t="shared" si="10"/>
        <v>0</v>
      </c>
      <c r="G45" s="14">
        <f t="shared" si="10"/>
        <v>55</v>
      </c>
      <c r="H45" s="14">
        <f t="shared" si="10"/>
        <v>0</v>
      </c>
      <c r="I45" s="14">
        <f t="shared" si="10"/>
        <v>10</v>
      </c>
      <c r="J45" s="14">
        <f t="shared" si="10"/>
        <v>0</v>
      </c>
      <c r="K45" s="14">
        <f t="shared" si="10"/>
        <v>145</v>
      </c>
      <c r="L45" s="14">
        <f t="shared" si="10"/>
        <v>249</v>
      </c>
    </row>
  </sheetData>
  <sheetProtection/>
  <mergeCells count="5">
    <mergeCell ref="A1:L1"/>
    <mergeCell ref="A35:L35"/>
    <mergeCell ref="A2:L2"/>
    <mergeCell ref="A13:L13"/>
    <mergeCell ref="A24:L24"/>
  </mergeCells>
  <printOptions/>
  <pageMargins left="0.5" right="0.19" top="0.34" bottom="0.32" header="0.3" footer="0.32"/>
  <pageSetup horizontalDpi="600" verticalDpi="600" orientation="portrait" paperSize="9" r:id="rId1"/>
  <ignoredErrors>
    <ignoredError sqref="G10:G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2" sqref="A2:K2"/>
    </sheetView>
  </sheetViews>
  <sheetFormatPr defaultColWidth="8.66015625" defaultRowHeight="18"/>
  <cols>
    <col min="1" max="1" width="4.33203125" style="137" customWidth="1"/>
    <col min="2" max="2" width="14.41015625" style="137" bestFit="1" customWidth="1"/>
    <col min="3" max="3" width="4.08203125" style="137" customWidth="1"/>
    <col min="4" max="8" width="4.66015625" style="137" customWidth="1"/>
    <col min="9" max="9" width="5.33203125" style="137" customWidth="1"/>
    <col min="10" max="10" width="7.33203125" style="137" bestFit="1" customWidth="1"/>
    <col min="11" max="11" width="14.16015625" style="137" customWidth="1"/>
    <col min="12" max="12" width="8.08203125" style="137" customWidth="1"/>
    <col min="13" max="13" width="13.5" style="137" customWidth="1"/>
    <col min="14" max="16384" width="8.83203125" style="137" customWidth="1"/>
  </cols>
  <sheetData>
    <row r="1" spans="1:13" ht="21.75" customHeight="1">
      <c r="A1" s="261" t="s">
        <v>1150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39"/>
      <c r="M1" s="139"/>
    </row>
    <row r="2" spans="1:11" ht="15.75">
      <c r="A2" s="261" t="s">
        <v>1168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4" s="140" customFormat="1" ht="15.75">
      <c r="A4" s="140" t="s">
        <v>173</v>
      </c>
    </row>
    <row r="6" spans="1:11" ht="15.75">
      <c r="A6" s="118" t="s">
        <v>0</v>
      </c>
      <c r="B6" s="141" t="s">
        <v>139</v>
      </c>
      <c r="C6" s="79" t="s">
        <v>164</v>
      </c>
      <c r="D6" s="141" t="s">
        <v>140</v>
      </c>
      <c r="E6" s="141" t="s">
        <v>141</v>
      </c>
      <c r="F6" s="141" t="s">
        <v>6</v>
      </c>
      <c r="G6" s="141" t="s">
        <v>142</v>
      </c>
      <c r="H6" s="141" t="s">
        <v>1160</v>
      </c>
      <c r="I6" s="141" t="s">
        <v>1153</v>
      </c>
      <c r="J6" s="141" t="s">
        <v>145</v>
      </c>
      <c r="K6" s="125" t="s">
        <v>42</v>
      </c>
    </row>
    <row r="7" spans="1:11" ht="15.75">
      <c r="A7" s="4">
        <v>1</v>
      </c>
      <c r="B7" s="211" t="s">
        <v>688</v>
      </c>
      <c r="C7" s="80" t="s">
        <v>136</v>
      </c>
      <c r="D7" s="188">
        <v>7.5</v>
      </c>
      <c r="E7" s="163">
        <v>8</v>
      </c>
      <c r="F7" s="164">
        <v>8</v>
      </c>
      <c r="G7" s="84">
        <v>9</v>
      </c>
      <c r="H7" s="213">
        <v>9</v>
      </c>
      <c r="I7" s="84">
        <v>7.25</v>
      </c>
      <c r="J7" s="50">
        <f>SUM(D7:I7)</f>
        <v>48.75</v>
      </c>
      <c r="K7" s="4"/>
    </row>
    <row r="8" spans="6:9" ht="19.5" customHeight="1">
      <c r="F8" s="139"/>
      <c r="G8" s="139"/>
      <c r="H8" s="139"/>
      <c r="I8" s="139"/>
    </row>
    <row r="9" spans="1:9" s="140" customFormat="1" ht="19.5" customHeight="1">
      <c r="A9" s="140" t="s">
        <v>174</v>
      </c>
      <c r="F9" s="113"/>
      <c r="G9" s="113"/>
      <c r="H9" s="113"/>
      <c r="I9" s="113"/>
    </row>
    <row r="10" spans="6:9" ht="19.5" customHeight="1">
      <c r="F10" s="139"/>
      <c r="G10" s="139"/>
      <c r="H10" s="139"/>
      <c r="I10" s="139"/>
    </row>
    <row r="11" spans="1:11" ht="15.75">
      <c r="A11" s="118" t="s">
        <v>0</v>
      </c>
      <c r="B11" s="141" t="s">
        <v>139</v>
      </c>
      <c r="C11" s="79" t="s">
        <v>164</v>
      </c>
      <c r="D11" s="141" t="s">
        <v>140</v>
      </c>
      <c r="E11" s="141" t="s">
        <v>141</v>
      </c>
      <c r="F11" s="141" t="s">
        <v>6</v>
      </c>
      <c r="G11" s="141" t="s">
        <v>142</v>
      </c>
      <c r="H11" s="141" t="s">
        <v>1160</v>
      </c>
      <c r="I11" s="141" t="s">
        <v>1153</v>
      </c>
      <c r="J11" s="141" t="s">
        <v>145</v>
      </c>
      <c r="K11" s="125" t="s">
        <v>42</v>
      </c>
    </row>
    <row r="12" spans="1:11" ht="15.75">
      <c r="A12" s="118">
        <v>1</v>
      </c>
      <c r="B12" s="211" t="s">
        <v>723</v>
      </c>
      <c r="C12" s="80" t="s">
        <v>161</v>
      </c>
      <c r="D12" s="188">
        <v>2</v>
      </c>
      <c r="E12" s="163">
        <v>1.75</v>
      </c>
      <c r="F12" s="164">
        <v>4</v>
      </c>
      <c r="G12" s="84">
        <v>1</v>
      </c>
      <c r="H12" s="213">
        <v>2.5</v>
      </c>
      <c r="I12" s="84">
        <v>1</v>
      </c>
      <c r="J12" s="50">
        <f>SUM(D12:I12)</f>
        <v>12.25</v>
      </c>
      <c r="K12" s="125"/>
    </row>
    <row r="13" spans="6:9" ht="15">
      <c r="F13" s="139"/>
      <c r="G13" s="139"/>
      <c r="H13" s="139"/>
      <c r="I13" s="139"/>
    </row>
    <row r="14" spans="10:11" ht="15.75">
      <c r="J14" s="262"/>
      <c r="K14" s="262"/>
    </row>
    <row r="15" spans="10:11" ht="17.25">
      <c r="J15" s="260"/>
      <c r="K15" s="260"/>
    </row>
  </sheetData>
  <sheetProtection/>
  <mergeCells count="4">
    <mergeCell ref="J15:K15"/>
    <mergeCell ref="A1:K1"/>
    <mergeCell ref="A2:K2"/>
    <mergeCell ref="J14:K14"/>
  </mergeCells>
  <printOptions/>
  <pageMargins left="0.69" right="0.24" top="0.7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D12" sqref="D12"/>
    </sheetView>
  </sheetViews>
  <sheetFormatPr defaultColWidth="8.66015625" defaultRowHeight="19.5" customHeight="1"/>
  <cols>
    <col min="1" max="1" width="6.16015625" style="137" customWidth="1"/>
    <col min="2" max="2" width="23.83203125" style="137" customWidth="1"/>
    <col min="3" max="3" width="6.83203125" style="137" customWidth="1"/>
    <col min="4" max="4" width="11.83203125" style="139" customWidth="1"/>
    <col min="5" max="5" width="19.66015625" style="137" customWidth="1"/>
    <col min="6" max="16384" width="8.83203125" style="112" customWidth="1"/>
  </cols>
  <sheetData>
    <row r="1" spans="1:5" ht="19.5" customHeight="1">
      <c r="A1" s="264" t="s">
        <v>1152</v>
      </c>
      <c r="B1" s="264"/>
      <c r="C1" s="264"/>
      <c r="D1" s="264"/>
      <c r="E1" s="264"/>
    </row>
    <row r="2" spans="1:5" ht="19.5" customHeight="1">
      <c r="A2" s="264" t="s">
        <v>1168</v>
      </c>
      <c r="B2" s="264"/>
      <c r="C2" s="264"/>
      <c r="D2" s="264"/>
      <c r="E2" s="264"/>
    </row>
    <row r="4" spans="1:5" ht="19.5" customHeight="1">
      <c r="A4" s="114" t="s">
        <v>45</v>
      </c>
      <c r="B4" s="115"/>
      <c r="C4" s="115"/>
      <c r="D4" s="116"/>
      <c r="E4" s="117"/>
    </row>
    <row r="5" spans="1:5" ht="19.5" customHeight="1">
      <c r="A5" s="118" t="s">
        <v>0</v>
      </c>
      <c r="B5" s="119" t="s">
        <v>1</v>
      </c>
      <c r="C5" s="131" t="s">
        <v>14</v>
      </c>
      <c r="D5" s="118" t="s">
        <v>43</v>
      </c>
      <c r="E5" s="118" t="s">
        <v>42</v>
      </c>
    </row>
    <row r="6" spans="1:5" ht="19.5" customHeight="1">
      <c r="A6" s="118">
        <v>1</v>
      </c>
      <c r="B6" s="211" t="s">
        <v>688</v>
      </c>
      <c r="C6" s="212" t="s">
        <v>136</v>
      </c>
      <c r="D6" s="188">
        <v>7.5</v>
      </c>
      <c r="E6" s="120"/>
    </row>
    <row r="7" spans="1:5" ht="19.5" customHeight="1">
      <c r="A7" s="118">
        <v>2</v>
      </c>
      <c r="B7" s="211" t="s">
        <v>699</v>
      </c>
      <c r="C7" s="212" t="s">
        <v>134</v>
      </c>
      <c r="D7" s="188">
        <v>7.5</v>
      </c>
      <c r="E7" s="120"/>
    </row>
    <row r="8" spans="1:5" ht="19.5" customHeight="1">
      <c r="A8" s="118">
        <v>3</v>
      </c>
      <c r="B8" s="211" t="s">
        <v>738</v>
      </c>
      <c r="C8" s="212" t="s">
        <v>131</v>
      </c>
      <c r="D8" s="188">
        <v>7.5</v>
      </c>
      <c r="E8" s="124"/>
    </row>
    <row r="9" spans="1:5" ht="19.5" customHeight="1">
      <c r="A9" s="118">
        <v>4</v>
      </c>
      <c r="B9" s="211" t="s">
        <v>777</v>
      </c>
      <c r="C9" s="212" t="s">
        <v>136</v>
      </c>
      <c r="D9" s="188">
        <v>7.5</v>
      </c>
      <c r="E9" s="124"/>
    </row>
    <row r="10" spans="1:5" ht="19.5" customHeight="1">
      <c r="A10" s="118">
        <v>5</v>
      </c>
      <c r="B10" s="211" t="s">
        <v>789</v>
      </c>
      <c r="C10" s="212" t="s">
        <v>137</v>
      </c>
      <c r="D10" s="188">
        <v>7.5</v>
      </c>
      <c r="E10" s="124"/>
    </row>
    <row r="11" spans="1:5" ht="19.5" customHeight="1">
      <c r="A11" s="118">
        <v>6</v>
      </c>
      <c r="B11" s="211" t="s">
        <v>806</v>
      </c>
      <c r="C11" s="212" t="s">
        <v>132</v>
      </c>
      <c r="D11" s="188">
        <v>7.5</v>
      </c>
      <c r="E11" s="124"/>
    </row>
    <row r="12" spans="1:5" ht="19.5" customHeight="1">
      <c r="A12" s="118">
        <v>7</v>
      </c>
      <c r="B12" s="211" t="s">
        <v>818</v>
      </c>
      <c r="C12" s="212" t="s">
        <v>131</v>
      </c>
      <c r="D12" s="188">
        <v>7.5</v>
      </c>
      <c r="E12" s="124"/>
    </row>
    <row r="13" spans="1:5" ht="19.5" customHeight="1">
      <c r="A13" s="118">
        <v>8</v>
      </c>
      <c r="B13" s="211" t="s">
        <v>858</v>
      </c>
      <c r="C13" s="212" t="s">
        <v>131</v>
      </c>
      <c r="D13" s="188">
        <v>7.5</v>
      </c>
      <c r="E13" s="124"/>
    </row>
    <row r="14" spans="1:5" ht="19.5" customHeight="1">
      <c r="A14" s="119"/>
      <c r="B14" s="121"/>
      <c r="C14" s="122"/>
      <c r="D14" s="123"/>
      <c r="E14" s="124"/>
    </row>
    <row r="15" spans="1:5" ht="19.5" customHeight="1">
      <c r="A15" s="114" t="s">
        <v>46</v>
      </c>
      <c r="B15" s="115"/>
      <c r="C15" s="115"/>
      <c r="D15" s="116"/>
      <c r="E15" s="117"/>
    </row>
    <row r="16" spans="1:5" ht="19.5" customHeight="1">
      <c r="A16" s="118" t="s">
        <v>0</v>
      </c>
      <c r="B16" s="119" t="s">
        <v>1</v>
      </c>
      <c r="C16" s="131"/>
      <c r="D16" s="118" t="s">
        <v>13</v>
      </c>
      <c r="E16" s="125" t="s">
        <v>42</v>
      </c>
    </row>
    <row r="17" spans="1:5" ht="19.5" customHeight="1">
      <c r="A17" s="118">
        <v>1</v>
      </c>
      <c r="B17" s="211" t="s">
        <v>707</v>
      </c>
      <c r="C17" s="80" t="s">
        <v>131</v>
      </c>
      <c r="D17" s="164">
        <v>9</v>
      </c>
      <c r="E17" s="125"/>
    </row>
    <row r="18" spans="1:5" ht="19.5" customHeight="1">
      <c r="A18" s="119"/>
      <c r="B18" s="121"/>
      <c r="C18" s="122"/>
      <c r="D18" s="123"/>
      <c r="E18" s="132"/>
    </row>
    <row r="19" spans="1:5" ht="19.5" customHeight="1">
      <c r="A19" s="114" t="s">
        <v>47</v>
      </c>
      <c r="B19" s="115"/>
      <c r="C19" s="115"/>
      <c r="D19" s="116"/>
      <c r="E19" s="117"/>
    </row>
    <row r="20" spans="1:5" ht="19.5" customHeight="1">
      <c r="A20" s="118" t="s">
        <v>0</v>
      </c>
      <c r="B20" s="119" t="s">
        <v>1</v>
      </c>
      <c r="C20" s="131"/>
      <c r="D20" s="118" t="s">
        <v>44</v>
      </c>
      <c r="E20" s="125" t="s">
        <v>42</v>
      </c>
    </row>
    <row r="21" spans="1:5" ht="19.5" customHeight="1">
      <c r="A21" s="118">
        <v>1</v>
      </c>
      <c r="B21" s="211" t="s">
        <v>718</v>
      </c>
      <c r="C21" s="212" t="s">
        <v>131</v>
      </c>
      <c r="D21" s="49">
        <v>9.2</v>
      </c>
      <c r="E21" s="125"/>
    </row>
    <row r="22" spans="1:5" ht="19.5" customHeight="1">
      <c r="A22" s="119"/>
      <c r="B22" s="121"/>
      <c r="C22" s="131"/>
      <c r="D22" s="123"/>
      <c r="E22" s="132"/>
    </row>
    <row r="23" spans="1:5" ht="19.5" customHeight="1">
      <c r="A23" s="170" t="s">
        <v>1161</v>
      </c>
      <c r="B23" s="115"/>
      <c r="C23" s="115"/>
      <c r="D23" s="116"/>
      <c r="E23" s="117"/>
    </row>
    <row r="24" spans="1:5" ht="19.5" customHeight="1">
      <c r="A24" s="118" t="s">
        <v>0</v>
      </c>
      <c r="B24" s="119" t="s">
        <v>1</v>
      </c>
      <c r="C24" s="118"/>
      <c r="D24" s="118" t="s">
        <v>49</v>
      </c>
      <c r="E24" s="125" t="s">
        <v>42</v>
      </c>
    </row>
    <row r="25" spans="1:5" ht="19.5" customHeight="1">
      <c r="A25" s="118">
        <v>1</v>
      </c>
      <c r="B25" s="244" t="s">
        <v>734</v>
      </c>
      <c r="C25" s="80" t="s">
        <v>136</v>
      </c>
      <c r="D25" s="171">
        <v>10</v>
      </c>
      <c r="E25" s="125"/>
    </row>
    <row r="26" spans="1:5" ht="19.5" customHeight="1">
      <c r="A26" s="119"/>
      <c r="B26" s="241"/>
      <c r="C26" s="122"/>
      <c r="D26" s="123"/>
      <c r="E26" s="132"/>
    </row>
    <row r="27" spans="1:5" ht="19.5" customHeight="1">
      <c r="A27" s="170" t="s">
        <v>1163</v>
      </c>
      <c r="B27" s="115"/>
      <c r="C27" s="115"/>
      <c r="D27" s="116"/>
      <c r="E27" s="117"/>
    </row>
    <row r="28" spans="1:5" ht="19.5" customHeight="1">
      <c r="A28" s="118" t="s">
        <v>0</v>
      </c>
      <c r="B28" s="119" t="s">
        <v>1</v>
      </c>
      <c r="C28" s="118"/>
      <c r="D28" s="118" t="s">
        <v>49</v>
      </c>
      <c r="E28" s="125" t="s">
        <v>42</v>
      </c>
    </row>
    <row r="29" spans="1:5" ht="19.5" customHeight="1">
      <c r="A29" s="118">
        <v>1</v>
      </c>
      <c r="B29" s="211" t="s">
        <v>675</v>
      </c>
      <c r="C29" s="80" t="s">
        <v>136</v>
      </c>
      <c r="D29" s="171">
        <v>9.5</v>
      </c>
      <c r="E29" s="125"/>
    </row>
    <row r="30" spans="1:5" ht="19.5" customHeight="1">
      <c r="A30" s="118">
        <v>2</v>
      </c>
      <c r="B30" s="211" t="s">
        <v>707</v>
      </c>
      <c r="C30" s="122" t="s">
        <v>131</v>
      </c>
      <c r="D30" s="171">
        <v>9.5</v>
      </c>
      <c r="E30" s="132"/>
    </row>
    <row r="31" spans="1:5" ht="19.5" customHeight="1">
      <c r="A31" s="118">
        <v>3</v>
      </c>
      <c r="B31" s="211" t="s">
        <v>734</v>
      </c>
      <c r="C31" s="122" t="s">
        <v>136</v>
      </c>
      <c r="D31" s="171">
        <v>9.5</v>
      </c>
      <c r="E31" s="132"/>
    </row>
    <row r="32" spans="1:5" ht="19.5" customHeight="1">
      <c r="A32" s="119"/>
      <c r="B32" s="241"/>
      <c r="C32" s="122"/>
      <c r="D32" s="123"/>
      <c r="E32" s="132"/>
    </row>
    <row r="33" spans="1:5" ht="19.5" customHeight="1">
      <c r="A33" s="170" t="s">
        <v>1162</v>
      </c>
      <c r="B33" s="115"/>
      <c r="C33" s="115"/>
      <c r="D33" s="116"/>
      <c r="E33" s="117"/>
    </row>
    <row r="34" spans="1:5" ht="19.5" customHeight="1">
      <c r="A34" s="118" t="s">
        <v>0</v>
      </c>
      <c r="B34" s="119" t="s">
        <v>1</v>
      </c>
      <c r="C34" s="118"/>
      <c r="D34" s="118" t="s">
        <v>49</v>
      </c>
      <c r="E34" s="125" t="s">
        <v>42</v>
      </c>
    </row>
    <row r="35" spans="1:5" ht="19.5" customHeight="1">
      <c r="A35" s="118">
        <v>1</v>
      </c>
      <c r="B35" s="211" t="s">
        <v>738</v>
      </c>
      <c r="C35" s="80" t="s">
        <v>131</v>
      </c>
      <c r="D35" s="171">
        <v>8.5</v>
      </c>
      <c r="E35" s="125"/>
    </row>
    <row r="36" spans="1:5" ht="19.5" customHeight="1">
      <c r="A36" s="133"/>
      <c r="B36" s="242"/>
      <c r="C36" s="168"/>
      <c r="D36" s="169"/>
      <c r="E36" s="135"/>
    </row>
    <row r="37" spans="1:5" ht="19.5" customHeight="1">
      <c r="A37" s="133"/>
      <c r="B37" s="242"/>
      <c r="C37" s="168"/>
      <c r="D37" s="169"/>
      <c r="E37" s="135"/>
    </row>
    <row r="38" spans="1:5" ht="19.5" customHeight="1">
      <c r="A38" s="133"/>
      <c r="B38" s="167"/>
      <c r="C38" s="168"/>
      <c r="D38" s="169"/>
      <c r="E38" s="135"/>
    </row>
    <row r="39" spans="1:6" ht="19.5" customHeight="1">
      <c r="A39" s="133"/>
      <c r="B39" s="134"/>
      <c r="C39" s="134"/>
      <c r="D39" s="263" t="s">
        <v>182</v>
      </c>
      <c r="E39" s="263"/>
      <c r="F39" s="136"/>
    </row>
    <row r="40" spans="4:6" ht="19.5" customHeight="1">
      <c r="D40" s="260" t="s">
        <v>128</v>
      </c>
      <c r="E40" s="260"/>
      <c r="F40" s="138"/>
    </row>
  </sheetData>
  <sheetProtection/>
  <mergeCells count="4">
    <mergeCell ref="D39:E39"/>
    <mergeCell ref="D40:E40"/>
    <mergeCell ref="A1:E1"/>
    <mergeCell ref="A2:E2"/>
  </mergeCells>
  <printOptions/>
  <pageMargins left="0.99" right="0.43" top="0.46" bottom="0.26" header="0.2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7" sqref="C7"/>
    </sheetView>
  </sheetViews>
  <sheetFormatPr defaultColWidth="8.66015625" defaultRowHeight="19.5" customHeight="1"/>
  <cols>
    <col min="1" max="1" width="6.16015625" style="137" customWidth="1"/>
    <col min="2" max="2" width="23.83203125" style="137" customWidth="1"/>
    <col min="3" max="3" width="6.83203125" style="137" customWidth="1"/>
    <col min="4" max="4" width="11.83203125" style="139" customWidth="1"/>
    <col min="5" max="5" width="19.66015625" style="137" customWidth="1"/>
    <col min="6" max="16384" width="8.83203125" style="112" customWidth="1"/>
  </cols>
  <sheetData>
    <row r="1" spans="1:5" ht="19.5" customHeight="1">
      <c r="A1" s="264" t="s">
        <v>1151</v>
      </c>
      <c r="B1" s="264"/>
      <c r="C1" s="264"/>
      <c r="D1" s="264"/>
      <c r="E1" s="264"/>
    </row>
    <row r="2" spans="1:5" ht="19.5" customHeight="1">
      <c r="A2" s="264" t="s">
        <v>1168</v>
      </c>
      <c r="B2" s="264"/>
      <c r="C2" s="264"/>
      <c r="D2" s="264"/>
      <c r="E2" s="264"/>
    </row>
    <row r="4" spans="1:5" ht="19.5" customHeight="1">
      <c r="A4" s="114" t="s">
        <v>175</v>
      </c>
      <c r="B4" s="115"/>
      <c r="C4" s="115"/>
      <c r="D4" s="116"/>
      <c r="E4" s="117"/>
    </row>
    <row r="5" spans="1:5" ht="19.5" customHeight="1">
      <c r="A5" s="118" t="s">
        <v>0</v>
      </c>
      <c r="B5" s="119" t="s">
        <v>1</v>
      </c>
      <c r="C5" s="118" t="s">
        <v>14</v>
      </c>
      <c r="D5" s="118" t="s">
        <v>43</v>
      </c>
      <c r="E5" s="118" t="s">
        <v>42</v>
      </c>
    </row>
    <row r="6" spans="1:5" ht="19.5" customHeight="1">
      <c r="A6" s="118">
        <v>1</v>
      </c>
      <c r="B6" s="211" t="s">
        <v>808</v>
      </c>
      <c r="C6" s="190" t="s">
        <v>137</v>
      </c>
      <c r="D6" s="188">
        <v>0</v>
      </c>
      <c r="E6" s="120"/>
    </row>
    <row r="7" spans="1:5" ht="19.5" customHeight="1">
      <c r="A7" s="119"/>
      <c r="B7" s="121"/>
      <c r="C7" s="122"/>
      <c r="D7" s="123"/>
      <c r="E7" s="124"/>
    </row>
    <row r="8" spans="1:5" ht="19.5" customHeight="1">
      <c r="A8" s="114" t="s">
        <v>176</v>
      </c>
      <c r="B8" s="115"/>
      <c r="C8" s="115"/>
      <c r="D8" s="116"/>
      <c r="E8" s="117"/>
    </row>
    <row r="9" spans="1:5" ht="19.5" customHeight="1">
      <c r="A9" s="118" t="s">
        <v>0</v>
      </c>
      <c r="B9" s="118" t="s">
        <v>1</v>
      </c>
      <c r="C9" s="118" t="s">
        <v>14</v>
      </c>
      <c r="D9" s="118" t="s">
        <v>13</v>
      </c>
      <c r="E9" s="125" t="s">
        <v>42</v>
      </c>
    </row>
    <row r="10" spans="1:5" ht="19.5" customHeight="1">
      <c r="A10" s="118">
        <v>1</v>
      </c>
      <c r="B10" s="211" t="s">
        <v>671</v>
      </c>
      <c r="C10" s="190" t="s">
        <v>161</v>
      </c>
      <c r="D10" s="164">
        <v>0.5</v>
      </c>
      <c r="E10" s="125"/>
    </row>
    <row r="11" spans="1:5" ht="19.5" customHeight="1">
      <c r="A11" s="126"/>
      <c r="B11" s="127"/>
      <c r="C11" s="128"/>
      <c r="D11" s="129"/>
      <c r="E11" s="130"/>
    </row>
    <row r="12" spans="1:5" ht="19.5" customHeight="1">
      <c r="A12" s="114" t="s">
        <v>177</v>
      </c>
      <c r="B12" s="115"/>
      <c r="C12" s="115"/>
      <c r="D12" s="116"/>
      <c r="E12" s="117"/>
    </row>
    <row r="13" spans="1:5" ht="19.5" customHeight="1">
      <c r="A13" s="118" t="s">
        <v>0</v>
      </c>
      <c r="B13" s="119" t="s">
        <v>1</v>
      </c>
      <c r="C13" s="118" t="s">
        <v>14</v>
      </c>
      <c r="D13" s="118" t="s">
        <v>44</v>
      </c>
      <c r="E13" s="125" t="s">
        <v>42</v>
      </c>
    </row>
    <row r="14" spans="1:5" ht="19.5" customHeight="1">
      <c r="A14" s="118">
        <v>1</v>
      </c>
      <c r="B14" s="211" t="s">
        <v>660</v>
      </c>
      <c r="C14" s="212" t="s">
        <v>135</v>
      </c>
      <c r="D14" s="164">
        <v>2</v>
      </c>
      <c r="E14" s="125"/>
    </row>
    <row r="15" spans="1:5" ht="19.5" customHeight="1">
      <c r="A15" s="118">
        <v>2</v>
      </c>
      <c r="B15" s="211" t="s">
        <v>771</v>
      </c>
      <c r="C15" s="212" t="s">
        <v>137</v>
      </c>
      <c r="D15" s="164">
        <v>2</v>
      </c>
      <c r="E15" s="132"/>
    </row>
    <row r="16" spans="1:5" ht="19.5" customHeight="1">
      <c r="A16" s="118">
        <v>3</v>
      </c>
      <c r="B16" s="211" t="s">
        <v>828</v>
      </c>
      <c r="C16" s="212" t="s">
        <v>135</v>
      </c>
      <c r="D16" s="164">
        <v>2</v>
      </c>
      <c r="E16" s="132"/>
    </row>
    <row r="17" spans="1:5" ht="19.5" customHeight="1">
      <c r="A17" s="119"/>
      <c r="B17" s="121"/>
      <c r="C17" s="131"/>
      <c r="D17" s="123"/>
      <c r="E17" s="132"/>
    </row>
    <row r="18" spans="1:5" ht="19.5" customHeight="1">
      <c r="A18" s="170" t="s">
        <v>1164</v>
      </c>
      <c r="B18" s="115"/>
      <c r="C18" s="115"/>
      <c r="D18" s="116"/>
      <c r="E18" s="117"/>
    </row>
    <row r="19" spans="1:5" ht="19.5" customHeight="1">
      <c r="A19" s="118" t="s">
        <v>0</v>
      </c>
      <c r="B19" s="119" t="s">
        <v>1</v>
      </c>
      <c r="C19" s="118"/>
      <c r="D19" s="118" t="s">
        <v>49</v>
      </c>
      <c r="E19" s="125" t="s">
        <v>42</v>
      </c>
    </row>
    <row r="20" spans="1:5" ht="19.5" customHeight="1">
      <c r="A20" s="118">
        <v>1</v>
      </c>
      <c r="B20" s="211" t="s">
        <v>873</v>
      </c>
      <c r="C20" s="80" t="s">
        <v>132</v>
      </c>
      <c r="D20" s="171">
        <v>0</v>
      </c>
      <c r="E20" s="125"/>
    </row>
    <row r="21" spans="1:5" ht="19.5" customHeight="1">
      <c r="A21" s="119"/>
      <c r="B21" s="241"/>
      <c r="C21" s="122"/>
      <c r="D21" s="123"/>
      <c r="E21" s="132"/>
    </row>
    <row r="22" spans="1:5" ht="19.5" customHeight="1">
      <c r="A22" s="170" t="s">
        <v>1165</v>
      </c>
      <c r="B22" s="115"/>
      <c r="C22" s="115"/>
      <c r="D22" s="116"/>
      <c r="E22" s="117"/>
    </row>
    <row r="23" spans="1:5" ht="19.5" customHeight="1">
      <c r="A23" s="118" t="s">
        <v>0</v>
      </c>
      <c r="B23" s="119" t="s">
        <v>1</v>
      </c>
      <c r="C23" s="118"/>
      <c r="D23" s="118" t="s">
        <v>49</v>
      </c>
      <c r="E23" s="125" t="s">
        <v>42</v>
      </c>
    </row>
    <row r="24" spans="1:5" ht="19.5" customHeight="1">
      <c r="A24" s="118">
        <v>1</v>
      </c>
      <c r="B24" s="211" t="s">
        <v>774</v>
      </c>
      <c r="C24" s="80" t="s">
        <v>138</v>
      </c>
      <c r="D24" s="171">
        <v>1</v>
      </c>
      <c r="E24" s="125"/>
    </row>
    <row r="25" spans="1:5" ht="19.5" customHeight="1">
      <c r="A25" s="119"/>
      <c r="B25" s="241"/>
      <c r="C25" s="122"/>
      <c r="D25" s="123"/>
      <c r="E25" s="132"/>
    </row>
    <row r="26" spans="1:5" ht="19.5" customHeight="1">
      <c r="A26" s="170" t="s">
        <v>1166</v>
      </c>
      <c r="B26" s="115"/>
      <c r="C26" s="115"/>
      <c r="D26" s="116"/>
      <c r="E26" s="117"/>
    </row>
    <row r="27" spans="1:5" ht="19.5" customHeight="1">
      <c r="A27" s="118" t="s">
        <v>0</v>
      </c>
      <c r="B27" s="119" t="s">
        <v>1</v>
      </c>
      <c r="C27" s="118"/>
      <c r="D27" s="118" t="s">
        <v>49</v>
      </c>
      <c r="E27" s="125" t="s">
        <v>42</v>
      </c>
    </row>
    <row r="28" spans="1:5" ht="19.5" customHeight="1">
      <c r="A28" s="118">
        <v>1</v>
      </c>
      <c r="B28" s="211" t="s">
        <v>771</v>
      </c>
      <c r="C28" s="80" t="s">
        <v>137</v>
      </c>
      <c r="D28" s="171">
        <v>0</v>
      </c>
      <c r="E28" s="125"/>
    </row>
    <row r="29" spans="1:5" ht="19.5" customHeight="1">
      <c r="A29" s="133"/>
      <c r="B29" s="243"/>
      <c r="C29" s="168"/>
      <c r="D29" s="169"/>
      <c r="E29" s="135"/>
    </row>
    <row r="30" spans="1:6" ht="19.5" customHeight="1">
      <c r="A30" s="133"/>
      <c r="B30" s="134"/>
      <c r="C30" s="134"/>
      <c r="D30" s="263" t="s">
        <v>182</v>
      </c>
      <c r="E30" s="263"/>
      <c r="F30" s="136"/>
    </row>
    <row r="31" spans="4:6" ht="19.5" customHeight="1">
      <c r="D31" s="260" t="s">
        <v>128</v>
      </c>
      <c r="E31" s="260"/>
      <c r="F31" s="138"/>
    </row>
  </sheetData>
  <sheetProtection/>
  <mergeCells count="4">
    <mergeCell ref="D30:E30"/>
    <mergeCell ref="D31:E31"/>
    <mergeCell ref="A1:E1"/>
    <mergeCell ref="A2:E2"/>
  </mergeCells>
  <printOptions/>
  <pageMargins left="0.99" right="0.43" top="0.46" bottom="0.26" header="0.2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7" sqref="D7"/>
    </sheetView>
  </sheetViews>
  <sheetFormatPr defaultColWidth="8.66015625" defaultRowHeight="18"/>
  <cols>
    <col min="1" max="1" width="3.91015625" style="45" customWidth="1"/>
    <col min="2" max="2" width="24.66015625" style="45" customWidth="1"/>
    <col min="3" max="6" width="5.66015625" style="48" customWidth="1"/>
    <col min="7" max="8" width="5.66015625" style="47" customWidth="1"/>
    <col min="9" max="10" width="5.66015625" style="48" customWidth="1"/>
    <col min="11" max="11" width="3.58203125" style="45" customWidth="1"/>
    <col min="12" max="12" width="6.33203125" style="45" customWidth="1"/>
    <col min="13" max="13" width="8.83203125" style="45" customWidth="1"/>
    <col min="14" max="15" width="5.66015625" style="45" customWidth="1"/>
    <col min="16" max="16384" width="8.83203125" style="45" customWidth="1"/>
  </cols>
  <sheetData>
    <row r="1" spans="1:12" ht="15.75">
      <c r="A1" s="265" t="s">
        <v>1155</v>
      </c>
      <c r="B1" s="266"/>
      <c r="C1" s="266"/>
      <c r="D1" s="266"/>
      <c r="E1" s="266"/>
      <c r="F1" s="266"/>
      <c r="G1" s="266"/>
      <c r="H1" s="266"/>
      <c r="I1" s="266"/>
      <c r="J1" s="266"/>
      <c r="K1" s="183"/>
      <c r="L1" s="183"/>
    </row>
    <row r="2" spans="1:12" ht="15.75">
      <c r="A2" s="267" t="s">
        <v>1148</v>
      </c>
      <c r="B2" s="268"/>
      <c r="C2" s="268"/>
      <c r="D2" s="268"/>
      <c r="E2" s="268"/>
      <c r="F2" s="268"/>
      <c r="G2" s="268"/>
      <c r="H2" s="268"/>
      <c r="I2" s="268"/>
      <c r="J2" s="268"/>
      <c r="K2" s="183"/>
      <c r="L2" s="183"/>
    </row>
    <row r="3" spans="1:12" s="48" customFormat="1" ht="18.75" customHeight="1">
      <c r="A3" s="184" t="s">
        <v>0</v>
      </c>
      <c r="B3" s="184" t="s">
        <v>139</v>
      </c>
      <c r="C3" s="184" t="s">
        <v>140</v>
      </c>
      <c r="D3" s="184" t="s">
        <v>141</v>
      </c>
      <c r="E3" s="184" t="s">
        <v>6</v>
      </c>
      <c r="F3" s="185" t="s">
        <v>142</v>
      </c>
      <c r="G3" s="185" t="s">
        <v>143</v>
      </c>
      <c r="H3" s="185" t="s">
        <v>1153</v>
      </c>
      <c r="I3" s="184" t="s">
        <v>144</v>
      </c>
      <c r="J3" s="184" t="s">
        <v>145</v>
      </c>
      <c r="K3" s="186" t="s">
        <v>164</v>
      </c>
      <c r="L3" s="186" t="s">
        <v>178</v>
      </c>
    </row>
    <row r="4" spans="1:12" ht="18.75" customHeight="1">
      <c r="A4" s="186">
        <v>1</v>
      </c>
      <c r="B4" s="211" t="s">
        <v>652</v>
      </c>
      <c r="C4" s="188">
        <v>6</v>
      </c>
      <c r="D4" s="163">
        <v>1.5</v>
      </c>
      <c r="E4" s="164">
        <v>4</v>
      </c>
      <c r="F4" s="84">
        <v>6</v>
      </c>
      <c r="G4" s="213">
        <v>5</v>
      </c>
      <c r="H4" s="84">
        <v>5</v>
      </c>
      <c r="I4" s="189"/>
      <c r="J4" s="189">
        <f aca="true" t="shared" si="0" ref="J4:J35">C4+D4+E4+F4+G4+H4</f>
        <v>27.5</v>
      </c>
      <c r="K4" s="212" t="s">
        <v>134</v>
      </c>
      <c r="L4" s="211" t="s">
        <v>893</v>
      </c>
    </row>
    <row r="5" spans="1:12" ht="18.75" customHeight="1">
      <c r="A5" s="186">
        <v>2</v>
      </c>
      <c r="B5" s="211" t="s">
        <v>653</v>
      </c>
      <c r="C5" s="188">
        <v>6</v>
      </c>
      <c r="D5" s="163">
        <v>3.5</v>
      </c>
      <c r="E5" s="164">
        <v>8</v>
      </c>
      <c r="F5" s="84">
        <v>7.25</v>
      </c>
      <c r="G5" s="213">
        <v>5.5</v>
      </c>
      <c r="H5" s="84">
        <v>5.25</v>
      </c>
      <c r="I5" s="189"/>
      <c r="J5" s="189">
        <f t="shared" si="0"/>
        <v>35.5</v>
      </c>
      <c r="K5" s="212" t="s">
        <v>131</v>
      </c>
      <c r="L5" s="211" t="s">
        <v>894</v>
      </c>
    </row>
    <row r="6" spans="1:12" ht="18.75" customHeight="1">
      <c r="A6" s="186">
        <v>3</v>
      </c>
      <c r="B6" s="211" t="s">
        <v>654</v>
      </c>
      <c r="C6" s="188">
        <v>6</v>
      </c>
      <c r="D6" s="163">
        <v>1.5</v>
      </c>
      <c r="E6" s="164">
        <v>4.5</v>
      </c>
      <c r="F6" s="84">
        <v>3.25</v>
      </c>
      <c r="G6" s="213">
        <v>4</v>
      </c>
      <c r="H6" s="84">
        <v>2</v>
      </c>
      <c r="I6" s="189"/>
      <c r="J6" s="189">
        <f t="shared" si="0"/>
        <v>21.25</v>
      </c>
      <c r="K6" s="212" t="s">
        <v>132</v>
      </c>
      <c r="L6" s="211" t="s">
        <v>895</v>
      </c>
    </row>
    <row r="7" spans="1:12" ht="18.75" customHeight="1">
      <c r="A7" s="186">
        <v>4</v>
      </c>
      <c r="B7" s="211" t="s">
        <v>655</v>
      </c>
      <c r="C7" s="188">
        <v>6</v>
      </c>
      <c r="D7" s="163">
        <v>6.5</v>
      </c>
      <c r="E7" s="164">
        <v>8</v>
      </c>
      <c r="F7" s="84">
        <v>8</v>
      </c>
      <c r="G7" s="213">
        <v>6</v>
      </c>
      <c r="H7" s="84">
        <v>5</v>
      </c>
      <c r="I7" s="189"/>
      <c r="J7" s="189">
        <f t="shared" si="0"/>
        <v>39.5</v>
      </c>
      <c r="K7" s="212" t="s">
        <v>131</v>
      </c>
      <c r="L7" s="211" t="s">
        <v>896</v>
      </c>
    </row>
    <row r="8" spans="1:12" ht="18.75" customHeight="1">
      <c r="A8" s="186">
        <v>5</v>
      </c>
      <c r="B8" s="211" t="s">
        <v>656</v>
      </c>
      <c r="C8" s="188">
        <v>6</v>
      </c>
      <c r="D8" s="163">
        <v>2</v>
      </c>
      <c r="E8" s="164">
        <v>6</v>
      </c>
      <c r="F8" s="84">
        <v>7.25</v>
      </c>
      <c r="G8" s="213">
        <v>4</v>
      </c>
      <c r="H8" s="84">
        <v>3.5</v>
      </c>
      <c r="I8" s="189"/>
      <c r="J8" s="189">
        <f t="shared" si="0"/>
        <v>28.75</v>
      </c>
      <c r="K8" s="212" t="s">
        <v>137</v>
      </c>
      <c r="L8" s="211" t="s">
        <v>897</v>
      </c>
    </row>
    <row r="9" spans="1:12" ht="18.75" customHeight="1">
      <c r="A9" s="186">
        <v>6</v>
      </c>
      <c r="B9" s="211" t="s">
        <v>657</v>
      </c>
      <c r="C9" s="188">
        <v>7</v>
      </c>
      <c r="D9" s="163">
        <v>1</v>
      </c>
      <c r="E9" s="164">
        <v>5</v>
      </c>
      <c r="F9" s="84">
        <v>3.75</v>
      </c>
      <c r="G9" s="213">
        <v>3</v>
      </c>
      <c r="H9" s="84">
        <v>3.75</v>
      </c>
      <c r="I9" s="189"/>
      <c r="J9" s="189">
        <f t="shared" si="0"/>
        <v>23.5</v>
      </c>
      <c r="K9" s="212" t="s">
        <v>138</v>
      </c>
      <c r="L9" s="211" t="s">
        <v>898</v>
      </c>
    </row>
    <row r="10" spans="1:12" ht="18.75" customHeight="1">
      <c r="A10" s="186">
        <v>7</v>
      </c>
      <c r="B10" s="211" t="s">
        <v>658</v>
      </c>
      <c r="C10" s="188">
        <v>5.5</v>
      </c>
      <c r="D10" s="163">
        <v>2</v>
      </c>
      <c r="E10" s="164">
        <v>3.8</v>
      </c>
      <c r="F10" s="84">
        <v>2.5</v>
      </c>
      <c r="G10" s="213">
        <v>2</v>
      </c>
      <c r="H10" s="84">
        <v>3.25</v>
      </c>
      <c r="I10" s="189"/>
      <c r="J10" s="189">
        <f t="shared" si="0"/>
        <v>19.05</v>
      </c>
      <c r="K10" s="212" t="s">
        <v>161</v>
      </c>
      <c r="L10" s="211" t="s">
        <v>899</v>
      </c>
    </row>
    <row r="11" spans="1:12" ht="18.75" customHeight="1">
      <c r="A11" s="186">
        <v>8</v>
      </c>
      <c r="B11" s="211" t="s">
        <v>659</v>
      </c>
      <c r="C11" s="188">
        <v>6</v>
      </c>
      <c r="D11" s="163">
        <v>5.5</v>
      </c>
      <c r="E11" s="164">
        <v>8</v>
      </c>
      <c r="F11" s="84">
        <v>6</v>
      </c>
      <c r="G11" s="213">
        <v>7.5</v>
      </c>
      <c r="H11" s="84">
        <v>5.25</v>
      </c>
      <c r="I11" s="189"/>
      <c r="J11" s="189">
        <f t="shared" si="0"/>
        <v>38.25</v>
      </c>
      <c r="K11" s="212" t="s">
        <v>136</v>
      </c>
      <c r="L11" s="211" t="s">
        <v>900</v>
      </c>
    </row>
    <row r="12" spans="1:12" ht="18.75" customHeight="1">
      <c r="A12" s="186">
        <v>9</v>
      </c>
      <c r="B12" s="211" t="s">
        <v>660</v>
      </c>
      <c r="C12" s="188">
        <v>6</v>
      </c>
      <c r="D12" s="163">
        <v>1</v>
      </c>
      <c r="E12" s="164">
        <v>2</v>
      </c>
      <c r="F12" s="84">
        <v>0.75</v>
      </c>
      <c r="G12" s="213">
        <v>2</v>
      </c>
      <c r="H12" s="84">
        <v>0.75</v>
      </c>
      <c r="I12" s="189"/>
      <c r="J12" s="189">
        <f t="shared" si="0"/>
        <v>12.5</v>
      </c>
      <c r="K12" s="212" t="s">
        <v>135</v>
      </c>
      <c r="L12" s="211" t="s">
        <v>901</v>
      </c>
    </row>
    <row r="13" spans="1:12" ht="18.75" customHeight="1">
      <c r="A13" s="186">
        <v>10</v>
      </c>
      <c r="B13" s="211" t="s">
        <v>661</v>
      </c>
      <c r="C13" s="188">
        <v>5</v>
      </c>
      <c r="D13" s="163">
        <v>7</v>
      </c>
      <c r="E13" s="164">
        <v>8.5</v>
      </c>
      <c r="F13" s="84">
        <v>7.5</v>
      </c>
      <c r="G13" s="213">
        <v>7</v>
      </c>
      <c r="H13" s="84">
        <v>6.25</v>
      </c>
      <c r="I13" s="189"/>
      <c r="J13" s="189">
        <f t="shared" si="0"/>
        <v>41.25</v>
      </c>
      <c r="K13" s="212" t="s">
        <v>131</v>
      </c>
      <c r="L13" s="211" t="s">
        <v>902</v>
      </c>
    </row>
    <row r="14" spans="1:12" ht="18.75" customHeight="1">
      <c r="A14" s="186">
        <v>11</v>
      </c>
      <c r="B14" s="211" t="s">
        <v>662</v>
      </c>
      <c r="C14" s="188">
        <v>5</v>
      </c>
      <c r="D14" s="163">
        <v>3</v>
      </c>
      <c r="E14" s="164">
        <v>4.8</v>
      </c>
      <c r="F14" s="84">
        <v>5.25</v>
      </c>
      <c r="G14" s="213">
        <v>7</v>
      </c>
      <c r="H14" s="84">
        <v>3.5</v>
      </c>
      <c r="I14" s="189"/>
      <c r="J14" s="189">
        <f t="shared" si="0"/>
        <v>28.55</v>
      </c>
      <c r="K14" s="212" t="s">
        <v>134</v>
      </c>
      <c r="L14" s="211" t="s">
        <v>903</v>
      </c>
    </row>
    <row r="15" spans="1:12" ht="18.75" customHeight="1">
      <c r="A15" s="186">
        <v>12</v>
      </c>
      <c r="B15" s="211" t="s">
        <v>663</v>
      </c>
      <c r="C15" s="188">
        <v>5</v>
      </c>
      <c r="D15" s="163">
        <v>1.5</v>
      </c>
      <c r="E15" s="164">
        <v>4.5</v>
      </c>
      <c r="F15" s="84">
        <v>4.25</v>
      </c>
      <c r="G15" s="213">
        <v>2.5</v>
      </c>
      <c r="H15" s="84">
        <v>0.75</v>
      </c>
      <c r="I15" s="189"/>
      <c r="J15" s="189">
        <f t="shared" si="0"/>
        <v>18.5</v>
      </c>
      <c r="K15" s="212" t="s">
        <v>132</v>
      </c>
      <c r="L15" s="211" t="s">
        <v>904</v>
      </c>
    </row>
    <row r="16" spans="1:12" ht="18.75" customHeight="1">
      <c r="A16" s="186">
        <v>13</v>
      </c>
      <c r="B16" s="211" t="s">
        <v>664</v>
      </c>
      <c r="C16" s="188">
        <v>5.5</v>
      </c>
      <c r="D16" s="163">
        <v>7</v>
      </c>
      <c r="E16" s="164">
        <v>4.5</v>
      </c>
      <c r="F16" s="84">
        <v>8.75</v>
      </c>
      <c r="G16" s="213">
        <v>7.5</v>
      </c>
      <c r="H16" s="84">
        <v>5</v>
      </c>
      <c r="I16" s="189"/>
      <c r="J16" s="189">
        <f t="shared" si="0"/>
        <v>38.25</v>
      </c>
      <c r="K16" s="212" t="s">
        <v>131</v>
      </c>
      <c r="L16" s="211" t="s">
        <v>905</v>
      </c>
    </row>
    <row r="17" spans="1:12" ht="18.75" customHeight="1">
      <c r="A17" s="186">
        <v>14</v>
      </c>
      <c r="B17" s="211" t="s">
        <v>665</v>
      </c>
      <c r="C17" s="188">
        <v>5</v>
      </c>
      <c r="D17" s="163">
        <v>7</v>
      </c>
      <c r="E17" s="164">
        <v>5.5</v>
      </c>
      <c r="F17" s="84">
        <v>4.5</v>
      </c>
      <c r="G17" s="213">
        <v>7</v>
      </c>
      <c r="H17" s="84">
        <v>2</v>
      </c>
      <c r="I17" s="189"/>
      <c r="J17" s="189">
        <f t="shared" si="0"/>
        <v>31</v>
      </c>
      <c r="K17" s="212" t="s">
        <v>136</v>
      </c>
      <c r="L17" s="211" t="s">
        <v>906</v>
      </c>
    </row>
    <row r="18" spans="1:12" ht="18.75" customHeight="1">
      <c r="A18" s="186">
        <v>15</v>
      </c>
      <c r="B18" s="211" t="s">
        <v>666</v>
      </c>
      <c r="C18" s="188">
        <v>6</v>
      </c>
      <c r="D18" s="163">
        <v>2.5</v>
      </c>
      <c r="E18" s="164">
        <v>6</v>
      </c>
      <c r="F18" s="84">
        <v>3</v>
      </c>
      <c r="G18" s="213">
        <v>2</v>
      </c>
      <c r="H18" s="84">
        <v>2</v>
      </c>
      <c r="I18" s="189"/>
      <c r="J18" s="189">
        <f t="shared" si="0"/>
        <v>21.5</v>
      </c>
      <c r="K18" s="212" t="s">
        <v>138</v>
      </c>
      <c r="L18" s="211" t="s">
        <v>907</v>
      </c>
    </row>
    <row r="19" spans="1:12" ht="18.75" customHeight="1">
      <c r="A19" s="186">
        <v>16</v>
      </c>
      <c r="B19" s="211" t="s">
        <v>667</v>
      </c>
      <c r="C19" s="188">
        <v>6</v>
      </c>
      <c r="D19" s="163">
        <v>1.5</v>
      </c>
      <c r="E19" s="164">
        <v>4</v>
      </c>
      <c r="F19" s="84">
        <v>3.25</v>
      </c>
      <c r="G19" s="213">
        <v>6</v>
      </c>
      <c r="H19" s="84">
        <v>2.75</v>
      </c>
      <c r="I19" s="189"/>
      <c r="J19" s="189">
        <f t="shared" si="0"/>
        <v>23.5</v>
      </c>
      <c r="K19" s="212" t="s">
        <v>137</v>
      </c>
      <c r="L19" s="211" t="s">
        <v>908</v>
      </c>
    </row>
    <row r="20" spans="1:12" ht="18.75" customHeight="1">
      <c r="A20" s="186">
        <v>17</v>
      </c>
      <c r="B20" s="211" t="s">
        <v>668</v>
      </c>
      <c r="C20" s="188">
        <v>5</v>
      </c>
      <c r="D20" s="163">
        <v>1</v>
      </c>
      <c r="E20" s="164">
        <v>3</v>
      </c>
      <c r="F20" s="84">
        <v>0.5</v>
      </c>
      <c r="G20" s="213">
        <v>2.5</v>
      </c>
      <c r="H20" s="84">
        <v>1</v>
      </c>
      <c r="I20" s="189"/>
      <c r="J20" s="189">
        <f t="shared" si="0"/>
        <v>13</v>
      </c>
      <c r="K20" s="212" t="s">
        <v>135</v>
      </c>
      <c r="L20" s="211" t="s">
        <v>909</v>
      </c>
    </row>
    <row r="21" spans="1:12" ht="18.75" customHeight="1">
      <c r="A21" s="186">
        <v>18</v>
      </c>
      <c r="B21" s="211" t="s">
        <v>669</v>
      </c>
      <c r="C21" s="188">
        <v>5</v>
      </c>
      <c r="D21" s="163">
        <v>2.5</v>
      </c>
      <c r="E21" s="164">
        <v>5</v>
      </c>
      <c r="F21" s="84">
        <v>3.5</v>
      </c>
      <c r="G21" s="213">
        <v>5</v>
      </c>
      <c r="H21" s="84">
        <v>0.75</v>
      </c>
      <c r="I21" s="189"/>
      <c r="J21" s="189">
        <f t="shared" si="0"/>
        <v>21.75</v>
      </c>
      <c r="K21" s="212" t="s">
        <v>138</v>
      </c>
      <c r="L21" s="211" t="s">
        <v>910</v>
      </c>
    </row>
    <row r="22" spans="1:12" ht="18.75" customHeight="1">
      <c r="A22" s="186">
        <v>19</v>
      </c>
      <c r="B22" s="211" t="s">
        <v>670</v>
      </c>
      <c r="C22" s="188">
        <v>5</v>
      </c>
      <c r="D22" s="163">
        <v>4</v>
      </c>
      <c r="E22" s="164">
        <v>5.5</v>
      </c>
      <c r="F22" s="84">
        <v>3.5</v>
      </c>
      <c r="G22" s="213">
        <v>5</v>
      </c>
      <c r="H22" s="84">
        <v>1.5</v>
      </c>
      <c r="I22" s="189"/>
      <c r="J22" s="189">
        <f t="shared" si="0"/>
        <v>24.5</v>
      </c>
      <c r="K22" s="212" t="s">
        <v>134</v>
      </c>
      <c r="L22" s="211" t="s">
        <v>911</v>
      </c>
    </row>
    <row r="23" spans="1:12" ht="18.75" customHeight="1">
      <c r="A23" s="186">
        <v>20</v>
      </c>
      <c r="B23" s="211" t="s">
        <v>671</v>
      </c>
      <c r="C23" s="188">
        <v>3.5</v>
      </c>
      <c r="D23" s="163">
        <v>0.5</v>
      </c>
      <c r="E23" s="164">
        <v>4</v>
      </c>
      <c r="F23" s="84">
        <v>3.5</v>
      </c>
      <c r="G23" s="213">
        <v>3</v>
      </c>
      <c r="H23" s="84">
        <v>1</v>
      </c>
      <c r="I23" s="189"/>
      <c r="J23" s="189">
        <f t="shared" si="0"/>
        <v>15.5</v>
      </c>
      <c r="K23" s="212" t="s">
        <v>161</v>
      </c>
      <c r="L23" s="211" t="s">
        <v>912</v>
      </c>
    </row>
    <row r="24" spans="1:12" ht="18.75" customHeight="1">
      <c r="A24" s="186">
        <v>21</v>
      </c>
      <c r="B24" s="211" t="s">
        <v>672</v>
      </c>
      <c r="C24" s="188">
        <v>6</v>
      </c>
      <c r="D24" s="163">
        <v>7.5</v>
      </c>
      <c r="E24" s="164">
        <v>4.5</v>
      </c>
      <c r="F24" s="84">
        <v>5.25</v>
      </c>
      <c r="G24" s="213">
        <v>5</v>
      </c>
      <c r="H24" s="84">
        <v>5.25</v>
      </c>
      <c r="I24" s="189"/>
      <c r="J24" s="189">
        <f t="shared" si="0"/>
        <v>33.5</v>
      </c>
      <c r="K24" s="212" t="s">
        <v>132</v>
      </c>
      <c r="L24" s="211" t="s">
        <v>913</v>
      </c>
    </row>
    <row r="25" spans="1:12" ht="18.75" customHeight="1">
      <c r="A25" s="186">
        <v>22</v>
      </c>
      <c r="B25" s="211" t="s">
        <v>673</v>
      </c>
      <c r="C25" s="188">
        <v>6</v>
      </c>
      <c r="D25" s="163">
        <v>4</v>
      </c>
      <c r="E25" s="164">
        <v>4</v>
      </c>
      <c r="F25" s="84">
        <v>5.5</v>
      </c>
      <c r="G25" s="213">
        <v>6.5</v>
      </c>
      <c r="H25" s="84">
        <v>3.25</v>
      </c>
      <c r="I25" s="189"/>
      <c r="J25" s="189">
        <f t="shared" si="0"/>
        <v>29.25</v>
      </c>
      <c r="K25" s="212" t="s">
        <v>132</v>
      </c>
      <c r="L25" s="211" t="s">
        <v>914</v>
      </c>
    </row>
    <row r="26" spans="1:12" ht="18.75" customHeight="1">
      <c r="A26" s="186">
        <v>23</v>
      </c>
      <c r="B26" s="211" t="s">
        <v>674</v>
      </c>
      <c r="C26" s="188">
        <v>5</v>
      </c>
      <c r="D26" s="163">
        <v>3</v>
      </c>
      <c r="E26" s="164">
        <v>5</v>
      </c>
      <c r="F26" s="84">
        <v>1.75</v>
      </c>
      <c r="G26" s="213">
        <v>4</v>
      </c>
      <c r="H26" s="84">
        <v>1.25</v>
      </c>
      <c r="I26" s="189"/>
      <c r="J26" s="189">
        <f t="shared" si="0"/>
        <v>20</v>
      </c>
      <c r="K26" s="212" t="s">
        <v>134</v>
      </c>
      <c r="L26" s="211" t="s">
        <v>915</v>
      </c>
    </row>
    <row r="27" spans="1:12" ht="18.75" customHeight="1">
      <c r="A27" s="186">
        <v>24</v>
      </c>
      <c r="B27" s="211" t="s">
        <v>675</v>
      </c>
      <c r="C27" s="191">
        <v>6</v>
      </c>
      <c r="D27" s="163">
        <v>7</v>
      </c>
      <c r="E27" s="172">
        <v>4.5</v>
      </c>
      <c r="F27" s="84">
        <v>9.5</v>
      </c>
      <c r="G27" s="213">
        <v>9.5</v>
      </c>
      <c r="H27" s="84">
        <v>5.25</v>
      </c>
      <c r="I27" s="189"/>
      <c r="J27" s="189">
        <f t="shared" si="0"/>
        <v>41.75</v>
      </c>
      <c r="K27" s="212" t="s">
        <v>136</v>
      </c>
      <c r="L27" s="211" t="s">
        <v>916</v>
      </c>
    </row>
    <row r="28" spans="1:12" ht="18.75" customHeight="1">
      <c r="A28" s="186">
        <v>25</v>
      </c>
      <c r="B28" s="211" t="s">
        <v>676</v>
      </c>
      <c r="C28" s="188">
        <v>6</v>
      </c>
      <c r="D28" s="163">
        <v>6.5</v>
      </c>
      <c r="E28" s="164">
        <v>8.6</v>
      </c>
      <c r="F28" s="84">
        <v>7.5</v>
      </c>
      <c r="G28" s="213">
        <v>6</v>
      </c>
      <c r="H28" s="84">
        <v>5.25</v>
      </c>
      <c r="I28" s="189"/>
      <c r="J28" s="189">
        <f t="shared" si="0"/>
        <v>39.85</v>
      </c>
      <c r="K28" s="212" t="s">
        <v>136</v>
      </c>
      <c r="L28" s="211" t="s">
        <v>917</v>
      </c>
    </row>
    <row r="29" spans="1:12" ht="18.75" customHeight="1">
      <c r="A29" s="186">
        <v>26</v>
      </c>
      <c r="B29" s="211" t="s">
        <v>677</v>
      </c>
      <c r="C29" s="188">
        <v>6</v>
      </c>
      <c r="D29" s="163">
        <v>3.5</v>
      </c>
      <c r="E29" s="164">
        <v>5.8</v>
      </c>
      <c r="F29" s="84">
        <v>5.5</v>
      </c>
      <c r="G29" s="213">
        <v>3</v>
      </c>
      <c r="H29" s="84">
        <v>3.25</v>
      </c>
      <c r="I29" s="189"/>
      <c r="J29" s="189">
        <f t="shared" si="0"/>
        <v>27.05</v>
      </c>
      <c r="K29" s="212" t="s">
        <v>134</v>
      </c>
      <c r="L29" s="211" t="s">
        <v>918</v>
      </c>
    </row>
    <row r="30" spans="1:12" ht="18.75" customHeight="1">
      <c r="A30" s="186">
        <v>27</v>
      </c>
      <c r="B30" s="211" t="s">
        <v>678</v>
      </c>
      <c r="C30" s="188">
        <v>4.5</v>
      </c>
      <c r="D30" s="163">
        <v>5</v>
      </c>
      <c r="E30" s="164">
        <v>5.7</v>
      </c>
      <c r="F30" s="84">
        <v>6.75</v>
      </c>
      <c r="G30" s="213">
        <v>3</v>
      </c>
      <c r="H30" s="84">
        <v>1.5</v>
      </c>
      <c r="I30" s="189"/>
      <c r="J30" s="189">
        <f t="shared" si="0"/>
        <v>26.45</v>
      </c>
      <c r="K30" s="212" t="s">
        <v>137</v>
      </c>
      <c r="L30" s="211" t="s">
        <v>919</v>
      </c>
    </row>
    <row r="31" spans="1:12" ht="18.75" customHeight="1">
      <c r="A31" s="186">
        <v>28</v>
      </c>
      <c r="B31" s="211" t="s">
        <v>679</v>
      </c>
      <c r="C31" s="188">
        <v>6</v>
      </c>
      <c r="D31" s="163">
        <v>7.5</v>
      </c>
      <c r="E31" s="164">
        <v>7.2</v>
      </c>
      <c r="F31" s="84">
        <v>9.25</v>
      </c>
      <c r="G31" s="213">
        <v>6.5</v>
      </c>
      <c r="H31" s="84">
        <v>7.25</v>
      </c>
      <c r="I31" s="189"/>
      <c r="J31" s="189">
        <f t="shared" si="0"/>
        <v>43.7</v>
      </c>
      <c r="K31" s="212" t="s">
        <v>131</v>
      </c>
      <c r="L31" s="211" t="s">
        <v>920</v>
      </c>
    </row>
    <row r="32" spans="1:12" ht="18.75" customHeight="1">
      <c r="A32" s="186">
        <v>29</v>
      </c>
      <c r="B32" s="211" t="s">
        <v>680</v>
      </c>
      <c r="C32" s="188">
        <v>4</v>
      </c>
      <c r="D32" s="163">
        <v>5</v>
      </c>
      <c r="E32" s="164">
        <v>2.5</v>
      </c>
      <c r="F32" s="84">
        <v>5.5</v>
      </c>
      <c r="G32" s="213">
        <v>2</v>
      </c>
      <c r="H32" s="84">
        <v>1.75</v>
      </c>
      <c r="I32" s="189"/>
      <c r="J32" s="189">
        <f t="shared" si="0"/>
        <v>20.75</v>
      </c>
      <c r="K32" s="212" t="s">
        <v>161</v>
      </c>
      <c r="L32" s="211" t="s">
        <v>921</v>
      </c>
    </row>
    <row r="33" spans="1:12" ht="18.75" customHeight="1">
      <c r="A33" s="186">
        <v>30</v>
      </c>
      <c r="B33" s="211" t="s">
        <v>681</v>
      </c>
      <c r="C33" s="188">
        <v>6</v>
      </c>
      <c r="D33" s="163">
        <v>7</v>
      </c>
      <c r="E33" s="164">
        <v>7</v>
      </c>
      <c r="F33" s="84">
        <v>8.75</v>
      </c>
      <c r="G33" s="213">
        <v>6.5</v>
      </c>
      <c r="H33" s="84">
        <v>6</v>
      </c>
      <c r="I33" s="189"/>
      <c r="J33" s="189">
        <f t="shared" si="0"/>
        <v>41.25</v>
      </c>
      <c r="K33" s="212" t="s">
        <v>131</v>
      </c>
      <c r="L33" s="211" t="s">
        <v>922</v>
      </c>
    </row>
    <row r="34" spans="1:12" ht="18.75" customHeight="1">
      <c r="A34" s="186">
        <v>31</v>
      </c>
      <c r="B34" s="211" t="s">
        <v>682</v>
      </c>
      <c r="C34" s="191">
        <v>6</v>
      </c>
      <c r="D34" s="163">
        <v>6</v>
      </c>
      <c r="E34" s="164">
        <v>7.3</v>
      </c>
      <c r="F34" s="84">
        <v>8.5</v>
      </c>
      <c r="G34" s="213">
        <v>8</v>
      </c>
      <c r="H34" s="84">
        <v>6.25</v>
      </c>
      <c r="I34" s="189"/>
      <c r="J34" s="189">
        <f t="shared" si="0"/>
        <v>42.05</v>
      </c>
      <c r="K34" s="212" t="s">
        <v>136</v>
      </c>
      <c r="L34" s="211" t="s">
        <v>923</v>
      </c>
    </row>
    <row r="35" spans="1:12" ht="18.75" customHeight="1">
      <c r="A35" s="186">
        <v>32</v>
      </c>
      <c r="B35" s="211" t="s">
        <v>683</v>
      </c>
      <c r="C35" s="188">
        <v>5</v>
      </c>
      <c r="D35" s="163">
        <v>3</v>
      </c>
      <c r="E35" s="164">
        <v>5.3</v>
      </c>
      <c r="F35" s="84">
        <v>6.5</v>
      </c>
      <c r="G35" s="213">
        <v>8</v>
      </c>
      <c r="H35" s="84">
        <v>2.25</v>
      </c>
      <c r="I35" s="189"/>
      <c r="J35" s="189">
        <f t="shared" si="0"/>
        <v>30.05</v>
      </c>
      <c r="K35" s="212" t="s">
        <v>137</v>
      </c>
      <c r="L35" s="211" t="s">
        <v>924</v>
      </c>
    </row>
    <row r="36" spans="1:12" ht="18.75" customHeight="1">
      <c r="A36" s="186">
        <v>33</v>
      </c>
      <c r="B36" s="211" t="s">
        <v>684</v>
      </c>
      <c r="C36" s="188">
        <v>5</v>
      </c>
      <c r="D36" s="163">
        <v>6.5</v>
      </c>
      <c r="E36" s="164">
        <v>6</v>
      </c>
      <c r="F36" s="84">
        <v>8.75</v>
      </c>
      <c r="G36" s="213">
        <v>6</v>
      </c>
      <c r="H36" s="84">
        <v>6.5</v>
      </c>
      <c r="I36" s="189"/>
      <c r="J36" s="189">
        <f aca="true" t="shared" si="1" ref="J36:J67">C36+D36+E36+F36+G36+H36</f>
        <v>38.75</v>
      </c>
      <c r="K36" s="212" t="s">
        <v>136</v>
      </c>
      <c r="L36" s="211" t="s">
        <v>925</v>
      </c>
    </row>
    <row r="37" spans="1:12" ht="18.75" customHeight="1">
      <c r="A37" s="186">
        <v>34</v>
      </c>
      <c r="B37" s="211" t="s">
        <v>685</v>
      </c>
      <c r="C37" s="188">
        <v>4.5</v>
      </c>
      <c r="D37" s="163">
        <v>3</v>
      </c>
      <c r="E37" s="164">
        <v>6</v>
      </c>
      <c r="F37" s="84">
        <v>3.25</v>
      </c>
      <c r="G37" s="213">
        <v>2.5</v>
      </c>
      <c r="H37" s="84">
        <v>2</v>
      </c>
      <c r="I37" s="189"/>
      <c r="J37" s="189">
        <f t="shared" si="1"/>
        <v>21.25</v>
      </c>
      <c r="K37" s="212" t="s">
        <v>135</v>
      </c>
      <c r="L37" s="211" t="s">
        <v>926</v>
      </c>
    </row>
    <row r="38" spans="1:12" ht="18.75" customHeight="1">
      <c r="A38" s="186">
        <v>35</v>
      </c>
      <c r="B38" s="211" t="s">
        <v>686</v>
      </c>
      <c r="C38" s="191">
        <v>5.5</v>
      </c>
      <c r="D38" s="163">
        <v>6.5</v>
      </c>
      <c r="E38" s="172">
        <v>6</v>
      </c>
      <c r="F38" s="84">
        <v>7.5</v>
      </c>
      <c r="G38" s="213">
        <v>4.5</v>
      </c>
      <c r="H38" s="84">
        <v>5.75</v>
      </c>
      <c r="I38" s="189"/>
      <c r="J38" s="189">
        <f t="shared" si="1"/>
        <v>35.75</v>
      </c>
      <c r="K38" s="212" t="s">
        <v>136</v>
      </c>
      <c r="L38" s="211" t="s">
        <v>927</v>
      </c>
    </row>
    <row r="39" spans="1:12" ht="18.75" customHeight="1">
      <c r="A39" s="186">
        <v>36</v>
      </c>
      <c r="B39" s="211" t="s">
        <v>687</v>
      </c>
      <c r="C39" s="188">
        <v>6</v>
      </c>
      <c r="D39" s="163">
        <v>4</v>
      </c>
      <c r="E39" s="164">
        <v>6.1</v>
      </c>
      <c r="F39" s="84">
        <v>7.5</v>
      </c>
      <c r="G39" s="213">
        <v>4</v>
      </c>
      <c r="H39" s="84">
        <v>2.75</v>
      </c>
      <c r="I39" s="189"/>
      <c r="J39" s="189">
        <f t="shared" si="1"/>
        <v>30.35</v>
      </c>
      <c r="K39" s="212" t="s">
        <v>137</v>
      </c>
      <c r="L39" s="211" t="s">
        <v>928</v>
      </c>
    </row>
    <row r="40" spans="1:12" ht="18.75" customHeight="1">
      <c r="A40" s="186">
        <v>37</v>
      </c>
      <c r="B40" s="211" t="s">
        <v>688</v>
      </c>
      <c r="C40" s="188">
        <v>7.5</v>
      </c>
      <c r="D40" s="163">
        <v>8</v>
      </c>
      <c r="E40" s="164">
        <v>8</v>
      </c>
      <c r="F40" s="84">
        <v>9</v>
      </c>
      <c r="G40" s="213">
        <v>9</v>
      </c>
      <c r="H40" s="84">
        <v>7.25</v>
      </c>
      <c r="I40" s="189"/>
      <c r="J40" s="189">
        <f t="shared" si="1"/>
        <v>48.75</v>
      </c>
      <c r="K40" s="212" t="s">
        <v>136</v>
      </c>
      <c r="L40" s="211" t="s">
        <v>929</v>
      </c>
    </row>
    <row r="41" spans="1:12" ht="18.75" customHeight="1">
      <c r="A41" s="186">
        <v>38</v>
      </c>
      <c r="B41" s="211" t="s">
        <v>689</v>
      </c>
      <c r="C41" s="188">
        <v>6.5</v>
      </c>
      <c r="D41" s="163">
        <v>5.5</v>
      </c>
      <c r="E41" s="164">
        <v>7.5</v>
      </c>
      <c r="F41" s="84">
        <v>9</v>
      </c>
      <c r="G41" s="213">
        <v>7</v>
      </c>
      <c r="H41" s="84">
        <v>1.5</v>
      </c>
      <c r="I41" s="189"/>
      <c r="J41" s="189">
        <f t="shared" si="1"/>
        <v>37</v>
      </c>
      <c r="K41" s="212" t="s">
        <v>136</v>
      </c>
      <c r="L41" s="211" t="s">
        <v>930</v>
      </c>
    </row>
    <row r="42" spans="1:12" ht="18.75" customHeight="1">
      <c r="A42" s="186">
        <v>39</v>
      </c>
      <c r="B42" s="211" t="s">
        <v>158</v>
      </c>
      <c r="C42" s="188">
        <v>7</v>
      </c>
      <c r="D42" s="163">
        <v>1.5</v>
      </c>
      <c r="E42" s="164">
        <v>5.5</v>
      </c>
      <c r="F42" s="84">
        <v>5.25</v>
      </c>
      <c r="G42" s="213">
        <v>3</v>
      </c>
      <c r="H42" s="84">
        <v>3.75</v>
      </c>
      <c r="I42" s="189"/>
      <c r="J42" s="189">
        <f t="shared" si="1"/>
        <v>26</v>
      </c>
      <c r="K42" s="212" t="s">
        <v>132</v>
      </c>
      <c r="L42" s="211" t="s">
        <v>931</v>
      </c>
    </row>
    <row r="43" spans="1:12" ht="18.75" customHeight="1">
      <c r="A43" s="186">
        <v>40</v>
      </c>
      <c r="B43" s="211" t="s">
        <v>158</v>
      </c>
      <c r="C43" s="188">
        <v>7</v>
      </c>
      <c r="D43" s="163">
        <v>2</v>
      </c>
      <c r="E43" s="164">
        <v>4.5</v>
      </c>
      <c r="F43" s="84">
        <v>5</v>
      </c>
      <c r="G43" s="213">
        <v>2</v>
      </c>
      <c r="H43" s="84">
        <v>6.75</v>
      </c>
      <c r="I43" s="189"/>
      <c r="J43" s="189">
        <f t="shared" si="1"/>
        <v>27.25</v>
      </c>
      <c r="K43" s="212" t="s">
        <v>161</v>
      </c>
      <c r="L43" s="211" t="s">
        <v>932</v>
      </c>
    </row>
    <row r="44" spans="1:12" ht="15.75">
      <c r="A44" s="186">
        <v>41</v>
      </c>
      <c r="B44" s="211" t="s">
        <v>690</v>
      </c>
      <c r="C44" s="188">
        <v>6</v>
      </c>
      <c r="D44" s="163">
        <v>6.5</v>
      </c>
      <c r="E44" s="164">
        <v>6.5</v>
      </c>
      <c r="F44" s="84">
        <v>7.75</v>
      </c>
      <c r="G44" s="213">
        <v>7</v>
      </c>
      <c r="H44" s="84">
        <v>6.75</v>
      </c>
      <c r="I44" s="189"/>
      <c r="J44" s="189">
        <f t="shared" si="1"/>
        <v>40.5</v>
      </c>
      <c r="K44" s="212" t="s">
        <v>136</v>
      </c>
      <c r="L44" s="211" t="s">
        <v>933</v>
      </c>
    </row>
    <row r="45" spans="1:12" ht="15.75">
      <c r="A45" s="186">
        <v>42</v>
      </c>
      <c r="B45" s="211" t="s">
        <v>691</v>
      </c>
      <c r="C45" s="188">
        <v>5.5</v>
      </c>
      <c r="D45" s="163">
        <v>6</v>
      </c>
      <c r="E45" s="164">
        <v>6.4</v>
      </c>
      <c r="F45" s="84">
        <v>9.25</v>
      </c>
      <c r="G45" s="213">
        <v>9</v>
      </c>
      <c r="H45" s="84">
        <v>6.25</v>
      </c>
      <c r="I45" s="189"/>
      <c r="J45" s="189">
        <f t="shared" si="1"/>
        <v>42.4</v>
      </c>
      <c r="K45" s="212" t="s">
        <v>136</v>
      </c>
      <c r="L45" s="211" t="s">
        <v>934</v>
      </c>
    </row>
    <row r="46" spans="1:12" ht="15.75">
      <c r="A46" s="186">
        <v>43</v>
      </c>
      <c r="B46" s="211" t="s">
        <v>692</v>
      </c>
      <c r="C46" s="188">
        <v>6</v>
      </c>
      <c r="D46" s="163">
        <v>3.5</v>
      </c>
      <c r="E46" s="164">
        <v>6.1</v>
      </c>
      <c r="F46" s="84">
        <v>8</v>
      </c>
      <c r="G46" s="213">
        <v>6</v>
      </c>
      <c r="H46" s="84">
        <v>3.25</v>
      </c>
      <c r="I46" s="189"/>
      <c r="J46" s="189">
        <f t="shared" si="1"/>
        <v>32.85</v>
      </c>
      <c r="K46" s="212" t="s">
        <v>131</v>
      </c>
      <c r="L46" s="211" t="s">
        <v>935</v>
      </c>
    </row>
    <row r="47" spans="1:12" ht="15" customHeight="1">
      <c r="A47" s="186">
        <v>44</v>
      </c>
      <c r="B47" s="211" t="s">
        <v>693</v>
      </c>
      <c r="C47" s="188">
        <v>6</v>
      </c>
      <c r="D47" s="163">
        <v>6</v>
      </c>
      <c r="E47" s="164">
        <v>5.7</v>
      </c>
      <c r="F47" s="84">
        <v>9</v>
      </c>
      <c r="G47" s="213">
        <v>8</v>
      </c>
      <c r="H47" s="84">
        <v>6.5</v>
      </c>
      <c r="I47" s="189"/>
      <c r="J47" s="189">
        <f t="shared" si="1"/>
        <v>41.2</v>
      </c>
      <c r="K47" s="212" t="s">
        <v>131</v>
      </c>
      <c r="L47" s="211" t="s">
        <v>936</v>
      </c>
    </row>
    <row r="48" spans="1:12" ht="15.75">
      <c r="A48" s="186">
        <v>45</v>
      </c>
      <c r="B48" s="211" t="s">
        <v>694</v>
      </c>
      <c r="C48" s="188">
        <v>3</v>
      </c>
      <c r="D48" s="163">
        <v>3</v>
      </c>
      <c r="E48" s="164">
        <v>5.8</v>
      </c>
      <c r="F48" s="84">
        <v>5</v>
      </c>
      <c r="G48" s="213">
        <v>4</v>
      </c>
      <c r="H48" s="84">
        <v>5</v>
      </c>
      <c r="I48" s="189"/>
      <c r="J48" s="189">
        <f t="shared" si="1"/>
        <v>25.8</v>
      </c>
      <c r="K48" s="212" t="s">
        <v>132</v>
      </c>
      <c r="L48" s="211" t="s">
        <v>937</v>
      </c>
    </row>
    <row r="49" spans="1:12" ht="15.75">
      <c r="A49" s="186">
        <v>46</v>
      </c>
      <c r="B49" s="211" t="s">
        <v>151</v>
      </c>
      <c r="C49" s="188">
        <v>5.5</v>
      </c>
      <c r="D49" s="163">
        <v>3</v>
      </c>
      <c r="E49" s="164">
        <v>5.6</v>
      </c>
      <c r="F49" s="84">
        <v>5</v>
      </c>
      <c r="G49" s="213">
        <v>2</v>
      </c>
      <c r="H49" s="84">
        <v>5.75</v>
      </c>
      <c r="I49" s="189"/>
      <c r="J49" s="189">
        <f t="shared" si="1"/>
        <v>26.85</v>
      </c>
      <c r="K49" s="212" t="s">
        <v>132</v>
      </c>
      <c r="L49" s="211" t="s">
        <v>938</v>
      </c>
    </row>
    <row r="50" spans="1:12" ht="15.75">
      <c r="A50" s="186">
        <v>47</v>
      </c>
      <c r="B50" s="211" t="s">
        <v>695</v>
      </c>
      <c r="C50" s="188">
        <v>6</v>
      </c>
      <c r="D50" s="163">
        <v>7</v>
      </c>
      <c r="E50" s="164">
        <v>5.8</v>
      </c>
      <c r="F50" s="84">
        <v>8.25</v>
      </c>
      <c r="G50" s="213">
        <v>7</v>
      </c>
      <c r="H50" s="84">
        <v>7</v>
      </c>
      <c r="I50" s="189"/>
      <c r="J50" s="189">
        <f t="shared" si="1"/>
        <v>41.05</v>
      </c>
      <c r="K50" s="212" t="s">
        <v>131</v>
      </c>
      <c r="L50" s="211" t="s">
        <v>939</v>
      </c>
    </row>
    <row r="51" spans="1:12" ht="15.75">
      <c r="A51" s="186">
        <v>48</v>
      </c>
      <c r="B51" s="211" t="s">
        <v>696</v>
      </c>
      <c r="C51" s="188">
        <v>5.5</v>
      </c>
      <c r="D51" s="163">
        <v>5.5</v>
      </c>
      <c r="E51" s="164">
        <v>5.8</v>
      </c>
      <c r="F51" s="84">
        <v>7.75</v>
      </c>
      <c r="G51" s="213">
        <v>4</v>
      </c>
      <c r="H51" s="84">
        <v>6.5</v>
      </c>
      <c r="I51" s="189"/>
      <c r="J51" s="189">
        <f t="shared" si="1"/>
        <v>35.05</v>
      </c>
      <c r="K51" s="212" t="s">
        <v>138</v>
      </c>
      <c r="L51" s="211" t="s">
        <v>940</v>
      </c>
    </row>
    <row r="52" spans="1:12" ht="15.75">
      <c r="A52" s="186">
        <v>49</v>
      </c>
      <c r="B52" s="211" t="s">
        <v>697</v>
      </c>
      <c r="C52" s="188">
        <v>6.5</v>
      </c>
      <c r="D52" s="163">
        <v>2</v>
      </c>
      <c r="E52" s="192">
        <v>6</v>
      </c>
      <c r="F52" s="84">
        <v>1.25</v>
      </c>
      <c r="G52" s="213">
        <v>5.5</v>
      </c>
      <c r="H52" s="84">
        <v>1</v>
      </c>
      <c r="I52" s="189"/>
      <c r="J52" s="189">
        <f t="shared" si="1"/>
        <v>22.25</v>
      </c>
      <c r="K52" s="212" t="s">
        <v>138</v>
      </c>
      <c r="L52" s="211" t="s">
        <v>941</v>
      </c>
    </row>
    <row r="53" spans="1:12" ht="15.75">
      <c r="A53" s="186">
        <v>50</v>
      </c>
      <c r="B53" s="211" t="s">
        <v>698</v>
      </c>
      <c r="C53" s="188">
        <v>5</v>
      </c>
      <c r="D53" s="163">
        <v>3.75</v>
      </c>
      <c r="E53" s="164">
        <v>7.3</v>
      </c>
      <c r="F53" s="84">
        <v>7.75</v>
      </c>
      <c r="G53" s="213">
        <v>6.5</v>
      </c>
      <c r="H53" s="84">
        <v>2.75</v>
      </c>
      <c r="I53" s="189"/>
      <c r="J53" s="189">
        <f t="shared" si="1"/>
        <v>33.05</v>
      </c>
      <c r="K53" s="212" t="s">
        <v>137</v>
      </c>
      <c r="L53" s="211" t="s">
        <v>942</v>
      </c>
    </row>
    <row r="54" spans="1:12" ht="15.75">
      <c r="A54" s="186">
        <v>51</v>
      </c>
      <c r="B54" s="211" t="s">
        <v>699</v>
      </c>
      <c r="C54" s="188">
        <v>7.5</v>
      </c>
      <c r="D54" s="163">
        <v>3.5</v>
      </c>
      <c r="E54" s="164">
        <v>8.3</v>
      </c>
      <c r="F54" s="84">
        <v>6.25</v>
      </c>
      <c r="G54" s="213">
        <v>5</v>
      </c>
      <c r="H54" s="84">
        <v>2.25</v>
      </c>
      <c r="I54" s="189"/>
      <c r="J54" s="189">
        <f t="shared" si="1"/>
        <v>32.8</v>
      </c>
      <c r="K54" s="212" t="s">
        <v>134</v>
      </c>
      <c r="L54" s="211" t="s">
        <v>943</v>
      </c>
    </row>
    <row r="55" spans="1:12" ht="15.75">
      <c r="A55" s="186">
        <v>52</v>
      </c>
      <c r="B55" s="211" t="s">
        <v>700</v>
      </c>
      <c r="C55" s="188">
        <v>5.5</v>
      </c>
      <c r="D55" s="163">
        <v>4.25</v>
      </c>
      <c r="E55" s="164">
        <v>6.4</v>
      </c>
      <c r="F55" s="84">
        <v>5.5</v>
      </c>
      <c r="G55" s="213">
        <v>7</v>
      </c>
      <c r="H55" s="84">
        <v>0.75</v>
      </c>
      <c r="I55" s="189"/>
      <c r="J55" s="189">
        <f t="shared" si="1"/>
        <v>29.4</v>
      </c>
      <c r="K55" s="212" t="s">
        <v>136</v>
      </c>
      <c r="L55" s="211" t="s">
        <v>944</v>
      </c>
    </row>
    <row r="56" spans="1:12" ht="15.75">
      <c r="A56" s="186">
        <v>53</v>
      </c>
      <c r="B56" s="211" t="s">
        <v>701</v>
      </c>
      <c r="C56" s="188">
        <v>5.5</v>
      </c>
      <c r="D56" s="163">
        <v>2.75</v>
      </c>
      <c r="E56" s="164">
        <v>7</v>
      </c>
      <c r="F56" s="84">
        <v>7.75</v>
      </c>
      <c r="G56" s="213">
        <v>7</v>
      </c>
      <c r="H56" s="84">
        <v>1.25</v>
      </c>
      <c r="I56" s="189"/>
      <c r="J56" s="189">
        <f t="shared" si="1"/>
        <v>31.25</v>
      </c>
      <c r="K56" s="212" t="s">
        <v>137</v>
      </c>
      <c r="L56" s="211" t="s">
        <v>945</v>
      </c>
    </row>
    <row r="57" spans="1:12" ht="15.75">
      <c r="A57" s="186">
        <v>54</v>
      </c>
      <c r="B57" s="211" t="s">
        <v>702</v>
      </c>
      <c r="C57" s="188">
        <v>5</v>
      </c>
      <c r="D57" s="163">
        <v>3.5</v>
      </c>
      <c r="E57" s="164">
        <v>7</v>
      </c>
      <c r="F57" s="84">
        <v>3</v>
      </c>
      <c r="G57" s="213">
        <v>6.5</v>
      </c>
      <c r="H57" s="84">
        <v>2.75</v>
      </c>
      <c r="I57" s="189"/>
      <c r="J57" s="189">
        <f t="shared" si="1"/>
        <v>27.75</v>
      </c>
      <c r="K57" s="212" t="s">
        <v>138</v>
      </c>
      <c r="L57" s="211" t="s">
        <v>946</v>
      </c>
    </row>
    <row r="58" spans="1:12" ht="15.75">
      <c r="A58" s="186">
        <v>55</v>
      </c>
      <c r="B58" s="211" t="s">
        <v>703</v>
      </c>
      <c r="C58" s="188">
        <v>6</v>
      </c>
      <c r="D58" s="163">
        <v>4</v>
      </c>
      <c r="E58" s="164">
        <v>7.1</v>
      </c>
      <c r="F58" s="84">
        <v>3</v>
      </c>
      <c r="G58" s="213">
        <v>5</v>
      </c>
      <c r="H58" s="84">
        <v>1.75</v>
      </c>
      <c r="I58" s="189"/>
      <c r="J58" s="189">
        <f t="shared" si="1"/>
        <v>26.85</v>
      </c>
      <c r="K58" s="212" t="s">
        <v>161</v>
      </c>
      <c r="L58" s="211" t="s">
        <v>947</v>
      </c>
    </row>
    <row r="59" spans="1:12" ht="15.75">
      <c r="A59" s="186">
        <v>56</v>
      </c>
      <c r="B59" s="211" t="s">
        <v>704</v>
      </c>
      <c r="C59" s="188">
        <v>0.5</v>
      </c>
      <c r="D59" s="163">
        <v>3</v>
      </c>
      <c r="E59" s="164">
        <v>6.6</v>
      </c>
      <c r="F59" s="84">
        <v>1.5</v>
      </c>
      <c r="G59" s="213">
        <v>4</v>
      </c>
      <c r="H59" s="84">
        <v>1</v>
      </c>
      <c r="I59" s="189"/>
      <c r="J59" s="189">
        <f t="shared" si="1"/>
        <v>16.6</v>
      </c>
      <c r="K59" s="212" t="s">
        <v>135</v>
      </c>
      <c r="L59" s="211" t="s">
        <v>948</v>
      </c>
    </row>
    <row r="60" spans="1:12" ht="15.75">
      <c r="A60" s="186">
        <v>57</v>
      </c>
      <c r="B60" s="211" t="s">
        <v>705</v>
      </c>
      <c r="C60" s="188">
        <v>6</v>
      </c>
      <c r="D60" s="163">
        <v>5</v>
      </c>
      <c r="E60" s="164">
        <v>7.6</v>
      </c>
      <c r="F60" s="84">
        <v>3.75</v>
      </c>
      <c r="G60" s="213">
        <v>5.5</v>
      </c>
      <c r="H60" s="84">
        <v>3.25</v>
      </c>
      <c r="I60" s="189"/>
      <c r="J60" s="189">
        <f t="shared" si="1"/>
        <v>31.1</v>
      </c>
      <c r="K60" s="212" t="s">
        <v>134</v>
      </c>
      <c r="L60" s="211" t="s">
        <v>949</v>
      </c>
    </row>
    <row r="61" spans="1:12" ht="15.75">
      <c r="A61" s="186">
        <v>58</v>
      </c>
      <c r="B61" s="211" t="s">
        <v>706</v>
      </c>
      <c r="C61" s="188">
        <v>6</v>
      </c>
      <c r="D61" s="163">
        <v>4.75</v>
      </c>
      <c r="E61" s="164">
        <v>7.7</v>
      </c>
      <c r="F61" s="84">
        <v>7</v>
      </c>
      <c r="G61" s="213">
        <v>7</v>
      </c>
      <c r="H61" s="84">
        <v>3.5</v>
      </c>
      <c r="I61" s="189"/>
      <c r="J61" s="189">
        <f t="shared" si="1"/>
        <v>35.95</v>
      </c>
      <c r="K61" s="212" t="s">
        <v>136</v>
      </c>
      <c r="L61" s="211" t="s">
        <v>950</v>
      </c>
    </row>
    <row r="62" spans="1:12" ht="15.75">
      <c r="A62" s="186">
        <v>59</v>
      </c>
      <c r="B62" s="211" t="s">
        <v>707</v>
      </c>
      <c r="C62" s="188">
        <v>7.25</v>
      </c>
      <c r="D62" s="163">
        <v>9</v>
      </c>
      <c r="E62" s="164">
        <v>8.4</v>
      </c>
      <c r="F62" s="84">
        <v>9</v>
      </c>
      <c r="G62" s="213">
        <v>9.5</v>
      </c>
      <c r="H62" s="84">
        <v>4</v>
      </c>
      <c r="I62" s="189"/>
      <c r="J62" s="189">
        <f t="shared" si="1"/>
        <v>47.15</v>
      </c>
      <c r="K62" s="212" t="s">
        <v>131</v>
      </c>
      <c r="L62" s="211" t="s">
        <v>951</v>
      </c>
    </row>
    <row r="63" spans="1:12" ht="15.75">
      <c r="A63" s="186">
        <v>60</v>
      </c>
      <c r="B63" s="211" t="s">
        <v>708</v>
      </c>
      <c r="C63" s="188">
        <v>5.5</v>
      </c>
      <c r="D63" s="163">
        <v>3.5</v>
      </c>
      <c r="E63" s="164">
        <v>8.6</v>
      </c>
      <c r="F63" s="84">
        <v>6.5</v>
      </c>
      <c r="G63" s="213">
        <v>7</v>
      </c>
      <c r="H63" s="84">
        <v>1.25</v>
      </c>
      <c r="I63" s="189"/>
      <c r="J63" s="189">
        <f t="shared" si="1"/>
        <v>32.35</v>
      </c>
      <c r="K63" s="212" t="s">
        <v>134</v>
      </c>
      <c r="L63" s="211" t="s">
        <v>952</v>
      </c>
    </row>
    <row r="64" spans="1:12" ht="15.75">
      <c r="A64" s="186">
        <v>61</v>
      </c>
      <c r="B64" s="211" t="s">
        <v>709</v>
      </c>
      <c r="C64" s="188">
        <v>6</v>
      </c>
      <c r="D64" s="163">
        <v>3.75</v>
      </c>
      <c r="E64" s="164">
        <v>8</v>
      </c>
      <c r="F64" s="84">
        <v>5.5</v>
      </c>
      <c r="G64" s="213">
        <v>5</v>
      </c>
      <c r="H64" s="84">
        <v>7.5</v>
      </c>
      <c r="I64" s="189"/>
      <c r="J64" s="189">
        <f t="shared" si="1"/>
        <v>35.75</v>
      </c>
      <c r="K64" s="212" t="s">
        <v>131</v>
      </c>
      <c r="L64" s="211" t="s">
        <v>953</v>
      </c>
    </row>
    <row r="65" spans="1:12" ht="15.75">
      <c r="A65" s="186">
        <v>62</v>
      </c>
      <c r="B65" s="211" t="s">
        <v>710</v>
      </c>
      <c r="C65" s="188">
        <v>4</v>
      </c>
      <c r="D65" s="163">
        <v>4.75</v>
      </c>
      <c r="E65" s="164">
        <v>6.5</v>
      </c>
      <c r="F65" s="84">
        <v>5.5</v>
      </c>
      <c r="G65" s="213">
        <v>6</v>
      </c>
      <c r="H65" s="84">
        <v>2</v>
      </c>
      <c r="I65" s="189"/>
      <c r="J65" s="189">
        <f t="shared" si="1"/>
        <v>28.75</v>
      </c>
      <c r="K65" s="212" t="s">
        <v>137</v>
      </c>
      <c r="L65" s="211" t="s">
        <v>954</v>
      </c>
    </row>
    <row r="66" spans="1:12" ht="15.75">
      <c r="A66" s="186">
        <v>63</v>
      </c>
      <c r="B66" s="211" t="s">
        <v>1154</v>
      </c>
      <c r="C66" s="188">
        <v>4.5</v>
      </c>
      <c r="D66" s="163">
        <v>6</v>
      </c>
      <c r="E66" s="164">
        <v>7.7</v>
      </c>
      <c r="F66" s="84">
        <v>5.75</v>
      </c>
      <c r="G66" s="213">
        <v>7</v>
      </c>
      <c r="H66" s="84">
        <v>3.75</v>
      </c>
      <c r="I66" s="189"/>
      <c r="J66" s="189">
        <f t="shared" si="1"/>
        <v>34.7</v>
      </c>
      <c r="K66" s="212" t="s">
        <v>137</v>
      </c>
      <c r="L66" s="211" t="s">
        <v>955</v>
      </c>
    </row>
    <row r="67" spans="1:12" ht="15.75">
      <c r="A67" s="186">
        <v>64</v>
      </c>
      <c r="B67" s="211" t="s">
        <v>711</v>
      </c>
      <c r="C67" s="188">
        <v>6.5</v>
      </c>
      <c r="D67" s="163">
        <v>3.75</v>
      </c>
      <c r="E67" s="164">
        <v>6.6</v>
      </c>
      <c r="F67" s="84">
        <v>3.5</v>
      </c>
      <c r="G67" s="213">
        <v>3.5</v>
      </c>
      <c r="H67" s="84">
        <v>2</v>
      </c>
      <c r="I67" s="189"/>
      <c r="J67" s="189">
        <f t="shared" si="1"/>
        <v>25.85</v>
      </c>
      <c r="K67" s="212" t="s">
        <v>135</v>
      </c>
      <c r="L67" s="211" t="s">
        <v>956</v>
      </c>
    </row>
    <row r="68" spans="1:12" ht="15.75">
      <c r="A68" s="186">
        <v>65</v>
      </c>
      <c r="B68" s="211" t="s">
        <v>712</v>
      </c>
      <c r="C68" s="188">
        <v>6.25</v>
      </c>
      <c r="D68" s="163">
        <v>8</v>
      </c>
      <c r="E68" s="164">
        <v>8.8</v>
      </c>
      <c r="F68" s="84">
        <v>7.5</v>
      </c>
      <c r="G68" s="213">
        <v>7</v>
      </c>
      <c r="H68" s="84">
        <v>7</v>
      </c>
      <c r="I68" s="189"/>
      <c r="J68" s="189">
        <f aca="true" t="shared" si="2" ref="J68:J99">C68+D68+E68+F68+G68+H68</f>
        <v>44.55</v>
      </c>
      <c r="K68" s="212" t="s">
        <v>131</v>
      </c>
      <c r="L68" s="211" t="s">
        <v>957</v>
      </c>
    </row>
    <row r="69" spans="1:12" ht="15.75">
      <c r="A69" s="186">
        <v>66</v>
      </c>
      <c r="B69" s="211" t="s">
        <v>713</v>
      </c>
      <c r="C69" s="188">
        <v>7</v>
      </c>
      <c r="D69" s="163">
        <v>5.5</v>
      </c>
      <c r="E69" s="164">
        <v>7.8</v>
      </c>
      <c r="F69" s="84">
        <v>3.25</v>
      </c>
      <c r="G69" s="213">
        <v>6.5</v>
      </c>
      <c r="H69" s="84">
        <v>4</v>
      </c>
      <c r="I69" s="189"/>
      <c r="J69" s="189">
        <f t="shared" si="2"/>
        <v>34.05</v>
      </c>
      <c r="K69" s="212" t="s">
        <v>134</v>
      </c>
      <c r="L69" s="211" t="s">
        <v>958</v>
      </c>
    </row>
    <row r="70" spans="1:12" ht="15.75">
      <c r="A70" s="186">
        <v>67</v>
      </c>
      <c r="B70" s="211" t="s">
        <v>714</v>
      </c>
      <c r="C70" s="188">
        <v>3.5</v>
      </c>
      <c r="D70" s="163">
        <v>5</v>
      </c>
      <c r="E70" s="164">
        <v>8.6</v>
      </c>
      <c r="F70" s="84">
        <v>1.25</v>
      </c>
      <c r="G70" s="213">
        <v>4</v>
      </c>
      <c r="H70" s="84">
        <v>5.5</v>
      </c>
      <c r="I70" s="189"/>
      <c r="J70" s="189">
        <f t="shared" si="2"/>
        <v>27.85</v>
      </c>
      <c r="K70" s="212" t="s">
        <v>161</v>
      </c>
      <c r="L70" s="211" t="s">
        <v>959</v>
      </c>
    </row>
    <row r="71" spans="1:12" ht="15.75">
      <c r="A71" s="186">
        <v>68</v>
      </c>
      <c r="B71" s="211" t="s">
        <v>715</v>
      </c>
      <c r="C71" s="188">
        <v>6</v>
      </c>
      <c r="D71" s="163">
        <v>6.5</v>
      </c>
      <c r="E71" s="164">
        <v>7.4</v>
      </c>
      <c r="F71" s="84">
        <v>5</v>
      </c>
      <c r="G71" s="213">
        <v>6</v>
      </c>
      <c r="H71" s="84">
        <v>6.75</v>
      </c>
      <c r="I71" s="189"/>
      <c r="J71" s="189">
        <f t="shared" si="2"/>
        <v>37.65</v>
      </c>
      <c r="K71" s="212" t="s">
        <v>136</v>
      </c>
      <c r="L71" s="211" t="s">
        <v>960</v>
      </c>
    </row>
    <row r="72" spans="1:12" ht="15.75">
      <c r="A72" s="186">
        <v>69</v>
      </c>
      <c r="B72" s="211" t="s">
        <v>716</v>
      </c>
      <c r="C72" s="188">
        <v>6</v>
      </c>
      <c r="D72" s="163">
        <v>6.5</v>
      </c>
      <c r="E72" s="164">
        <v>6.8</v>
      </c>
      <c r="F72" s="84">
        <v>6</v>
      </c>
      <c r="G72" s="213">
        <v>6.5</v>
      </c>
      <c r="H72" s="84">
        <v>6</v>
      </c>
      <c r="I72" s="189"/>
      <c r="J72" s="189">
        <f t="shared" si="2"/>
        <v>37.8</v>
      </c>
      <c r="K72" s="212" t="s">
        <v>136</v>
      </c>
      <c r="L72" s="211" t="s">
        <v>961</v>
      </c>
    </row>
    <row r="73" spans="1:12" ht="15.75">
      <c r="A73" s="186">
        <v>70</v>
      </c>
      <c r="B73" s="211" t="s">
        <v>717</v>
      </c>
      <c r="C73" s="188">
        <v>6.75</v>
      </c>
      <c r="D73" s="163">
        <v>6.5</v>
      </c>
      <c r="E73" s="164">
        <v>8.6</v>
      </c>
      <c r="F73" s="84">
        <v>7.5</v>
      </c>
      <c r="G73" s="213">
        <v>7</v>
      </c>
      <c r="H73" s="84">
        <v>5.25</v>
      </c>
      <c r="I73" s="189"/>
      <c r="J73" s="189">
        <f t="shared" si="2"/>
        <v>41.6</v>
      </c>
      <c r="K73" s="212" t="s">
        <v>131</v>
      </c>
      <c r="L73" s="211" t="s">
        <v>962</v>
      </c>
    </row>
    <row r="74" spans="1:12" ht="15.75">
      <c r="A74" s="186">
        <v>71</v>
      </c>
      <c r="B74" s="211" t="s">
        <v>718</v>
      </c>
      <c r="C74" s="188">
        <v>6.5</v>
      </c>
      <c r="D74" s="163">
        <v>6.5</v>
      </c>
      <c r="E74" s="164">
        <v>9.2</v>
      </c>
      <c r="F74" s="84">
        <v>8</v>
      </c>
      <c r="G74" s="213">
        <v>6</v>
      </c>
      <c r="H74" s="84">
        <v>6.75</v>
      </c>
      <c r="I74" s="189"/>
      <c r="J74" s="189">
        <f t="shared" si="2"/>
        <v>42.95</v>
      </c>
      <c r="K74" s="212" t="s">
        <v>131</v>
      </c>
      <c r="L74" s="211" t="s">
        <v>963</v>
      </c>
    </row>
    <row r="75" spans="1:12" ht="15.75">
      <c r="A75" s="186">
        <v>72</v>
      </c>
      <c r="B75" s="211" t="s">
        <v>719</v>
      </c>
      <c r="C75" s="188">
        <v>6.5</v>
      </c>
      <c r="D75" s="163">
        <v>3.5</v>
      </c>
      <c r="E75" s="164">
        <v>6.5</v>
      </c>
      <c r="F75" s="84">
        <v>1.5</v>
      </c>
      <c r="G75" s="213">
        <v>6</v>
      </c>
      <c r="H75" s="84">
        <v>2</v>
      </c>
      <c r="I75" s="189"/>
      <c r="J75" s="189">
        <f t="shared" si="2"/>
        <v>26</v>
      </c>
      <c r="K75" s="212" t="s">
        <v>135</v>
      </c>
      <c r="L75" s="211" t="s">
        <v>964</v>
      </c>
    </row>
    <row r="76" spans="1:12" ht="15.75">
      <c r="A76" s="186">
        <v>73</v>
      </c>
      <c r="B76" s="211" t="s">
        <v>720</v>
      </c>
      <c r="C76" s="188">
        <v>5.5</v>
      </c>
      <c r="D76" s="163">
        <v>3.75</v>
      </c>
      <c r="E76" s="164">
        <v>5.1</v>
      </c>
      <c r="F76" s="84">
        <v>4</v>
      </c>
      <c r="G76" s="213">
        <v>7</v>
      </c>
      <c r="H76" s="84">
        <v>0.75</v>
      </c>
      <c r="I76" s="189"/>
      <c r="J76" s="189">
        <f t="shared" si="2"/>
        <v>26.1</v>
      </c>
      <c r="K76" s="212" t="s">
        <v>137</v>
      </c>
      <c r="L76" s="211" t="s">
        <v>965</v>
      </c>
    </row>
    <row r="77" spans="1:12" ht="15.75">
      <c r="A77" s="186">
        <v>74</v>
      </c>
      <c r="B77" s="211" t="s">
        <v>721</v>
      </c>
      <c r="C77" s="188"/>
      <c r="D77" s="163"/>
      <c r="E77" s="164"/>
      <c r="F77" s="84">
        <v>5.25</v>
      </c>
      <c r="G77" s="213">
        <v>6</v>
      </c>
      <c r="H77" s="84">
        <v>7.5</v>
      </c>
      <c r="I77" s="189"/>
      <c r="J77" s="189">
        <f t="shared" si="2"/>
        <v>18.75</v>
      </c>
      <c r="K77" s="212" t="s">
        <v>131</v>
      </c>
      <c r="L77" s="211" t="s">
        <v>966</v>
      </c>
    </row>
    <row r="78" spans="1:12" ht="15.75">
      <c r="A78" s="186">
        <v>75</v>
      </c>
      <c r="B78" s="211" t="s">
        <v>722</v>
      </c>
      <c r="C78" s="188">
        <v>5</v>
      </c>
      <c r="D78" s="163">
        <v>4.5</v>
      </c>
      <c r="E78" s="164">
        <v>5.1</v>
      </c>
      <c r="F78" s="84">
        <v>1.5</v>
      </c>
      <c r="G78" s="213">
        <v>4</v>
      </c>
      <c r="H78" s="84">
        <v>3</v>
      </c>
      <c r="I78" s="189"/>
      <c r="J78" s="189">
        <f t="shared" si="2"/>
        <v>23.1</v>
      </c>
      <c r="K78" s="212" t="s">
        <v>138</v>
      </c>
      <c r="L78" s="211" t="s">
        <v>967</v>
      </c>
    </row>
    <row r="79" spans="1:12" ht="15.75">
      <c r="A79" s="186">
        <v>76</v>
      </c>
      <c r="B79" s="211" t="s">
        <v>723</v>
      </c>
      <c r="C79" s="188">
        <v>2</v>
      </c>
      <c r="D79" s="163">
        <v>1.75</v>
      </c>
      <c r="E79" s="164">
        <v>4</v>
      </c>
      <c r="F79" s="84">
        <v>1</v>
      </c>
      <c r="G79" s="213">
        <v>2.5</v>
      </c>
      <c r="H79" s="84">
        <v>1</v>
      </c>
      <c r="I79" s="189"/>
      <c r="J79" s="189">
        <f t="shared" si="2"/>
        <v>12.25</v>
      </c>
      <c r="K79" s="212" t="s">
        <v>161</v>
      </c>
      <c r="L79" s="211" t="s">
        <v>968</v>
      </c>
    </row>
    <row r="80" spans="1:12" ht="15.75">
      <c r="A80" s="186">
        <v>77</v>
      </c>
      <c r="B80" s="211" t="s">
        <v>724</v>
      </c>
      <c r="C80" s="188">
        <v>6.5</v>
      </c>
      <c r="D80" s="163">
        <v>6.5</v>
      </c>
      <c r="E80" s="164">
        <v>7</v>
      </c>
      <c r="F80" s="84">
        <v>8.25</v>
      </c>
      <c r="G80" s="213">
        <v>6.5</v>
      </c>
      <c r="H80" s="84">
        <v>5.5</v>
      </c>
      <c r="I80" s="189"/>
      <c r="J80" s="189">
        <f t="shared" si="2"/>
        <v>40.25</v>
      </c>
      <c r="K80" s="212" t="s">
        <v>136</v>
      </c>
      <c r="L80" s="211" t="s">
        <v>969</v>
      </c>
    </row>
    <row r="81" spans="1:12" ht="15.75">
      <c r="A81" s="186">
        <v>78</v>
      </c>
      <c r="B81" s="211" t="s">
        <v>725</v>
      </c>
      <c r="C81" s="188">
        <v>4</v>
      </c>
      <c r="D81" s="163">
        <v>5.75</v>
      </c>
      <c r="E81" s="164">
        <v>5.8</v>
      </c>
      <c r="F81" s="84">
        <v>1.75</v>
      </c>
      <c r="G81" s="213">
        <v>3</v>
      </c>
      <c r="H81" s="84">
        <v>2.25</v>
      </c>
      <c r="I81" s="189"/>
      <c r="J81" s="189">
        <f t="shared" si="2"/>
        <v>22.55</v>
      </c>
      <c r="K81" s="212" t="s">
        <v>138</v>
      </c>
      <c r="L81" s="211" t="s">
        <v>970</v>
      </c>
    </row>
    <row r="82" spans="1:12" ht="15.75">
      <c r="A82" s="186">
        <v>79</v>
      </c>
      <c r="B82" s="211" t="s">
        <v>726</v>
      </c>
      <c r="C82" s="188">
        <v>5</v>
      </c>
      <c r="D82" s="163">
        <v>4.25</v>
      </c>
      <c r="E82" s="164">
        <v>4.8</v>
      </c>
      <c r="F82" s="84">
        <v>0.5</v>
      </c>
      <c r="G82" s="213">
        <v>3</v>
      </c>
      <c r="H82" s="84">
        <v>0.75</v>
      </c>
      <c r="I82" s="189"/>
      <c r="J82" s="189">
        <f t="shared" si="2"/>
        <v>18.3</v>
      </c>
      <c r="K82" s="212" t="s">
        <v>161</v>
      </c>
      <c r="L82" s="211" t="s">
        <v>971</v>
      </c>
    </row>
    <row r="83" spans="1:12" ht="15.75">
      <c r="A83" s="186">
        <v>80</v>
      </c>
      <c r="B83" s="211" t="s">
        <v>147</v>
      </c>
      <c r="C83" s="188">
        <v>4</v>
      </c>
      <c r="D83" s="163">
        <v>5.5</v>
      </c>
      <c r="E83" s="164">
        <v>6.3</v>
      </c>
      <c r="F83" s="84">
        <v>5.5</v>
      </c>
      <c r="G83" s="213">
        <v>5.5</v>
      </c>
      <c r="H83" s="84">
        <v>1.5</v>
      </c>
      <c r="I83" s="189"/>
      <c r="J83" s="189">
        <f t="shared" si="2"/>
        <v>28.3</v>
      </c>
      <c r="K83" s="212" t="s">
        <v>134</v>
      </c>
      <c r="L83" s="211" t="s">
        <v>972</v>
      </c>
    </row>
    <row r="84" spans="1:12" ht="15.75">
      <c r="A84" s="186">
        <v>81</v>
      </c>
      <c r="B84" s="211" t="s">
        <v>727</v>
      </c>
      <c r="C84" s="188">
        <v>5.5</v>
      </c>
      <c r="D84" s="163">
        <v>5.75</v>
      </c>
      <c r="E84" s="164">
        <v>7.5</v>
      </c>
      <c r="F84" s="84">
        <v>3.25</v>
      </c>
      <c r="G84" s="213">
        <v>4</v>
      </c>
      <c r="H84" s="84">
        <v>7</v>
      </c>
      <c r="I84" s="189"/>
      <c r="J84" s="189">
        <f t="shared" si="2"/>
        <v>33</v>
      </c>
      <c r="K84" s="212" t="s">
        <v>137</v>
      </c>
      <c r="L84" s="211" t="s">
        <v>973</v>
      </c>
    </row>
    <row r="85" spans="1:12" ht="15.75">
      <c r="A85" s="186">
        <v>82</v>
      </c>
      <c r="B85" s="211" t="s">
        <v>728</v>
      </c>
      <c r="C85" s="188">
        <v>5.5</v>
      </c>
      <c r="D85" s="163">
        <v>5.5</v>
      </c>
      <c r="E85" s="164">
        <v>5.7</v>
      </c>
      <c r="F85" s="84">
        <v>1</v>
      </c>
      <c r="G85" s="213">
        <v>3</v>
      </c>
      <c r="H85" s="84">
        <v>1.5</v>
      </c>
      <c r="I85" s="189"/>
      <c r="J85" s="189">
        <f t="shared" si="2"/>
        <v>22.2</v>
      </c>
      <c r="K85" s="212" t="s">
        <v>136</v>
      </c>
      <c r="L85" s="211" t="s">
        <v>974</v>
      </c>
    </row>
    <row r="86" spans="1:12" ht="15.75">
      <c r="A86" s="186">
        <v>83</v>
      </c>
      <c r="B86" s="211" t="s">
        <v>729</v>
      </c>
      <c r="C86" s="188">
        <v>3.5</v>
      </c>
      <c r="D86" s="163">
        <v>5.5</v>
      </c>
      <c r="E86" s="164">
        <v>7</v>
      </c>
      <c r="F86" s="84">
        <v>5.75</v>
      </c>
      <c r="G86" s="213">
        <v>4.5</v>
      </c>
      <c r="H86" s="84">
        <v>3.5</v>
      </c>
      <c r="I86" s="189"/>
      <c r="J86" s="189">
        <f t="shared" si="2"/>
        <v>29.75</v>
      </c>
      <c r="K86" s="212" t="s">
        <v>136</v>
      </c>
      <c r="L86" s="211" t="s">
        <v>975</v>
      </c>
    </row>
    <row r="87" spans="1:12" ht="15.75">
      <c r="A87" s="186">
        <v>84</v>
      </c>
      <c r="B87" s="211" t="s">
        <v>730</v>
      </c>
      <c r="C87" s="188">
        <v>5.5</v>
      </c>
      <c r="D87" s="163">
        <v>6.5</v>
      </c>
      <c r="E87" s="164">
        <v>6.2</v>
      </c>
      <c r="F87" s="84">
        <v>8</v>
      </c>
      <c r="G87" s="213">
        <v>5</v>
      </c>
      <c r="H87" s="84">
        <v>6.75</v>
      </c>
      <c r="I87" s="189"/>
      <c r="J87" s="189">
        <f t="shared" si="2"/>
        <v>37.95</v>
      </c>
      <c r="K87" s="212" t="s">
        <v>131</v>
      </c>
      <c r="L87" s="211" t="s">
        <v>976</v>
      </c>
    </row>
    <row r="88" spans="1:12" ht="15.75">
      <c r="A88" s="186">
        <v>85</v>
      </c>
      <c r="B88" s="211" t="s">
        <v>152</v>
      </c>
      <c r="C88" s="188">
        <v>3.5</v>
      </c>
      <c r="D88" s="163">
        <v>5.5</v>
      </c>
      <c r="E88" s="164">
        <v>7.1</v>
      </c>
      <c r="F88" s="84">
        <v>6</v>
      </c>
      <c r="G88" s="213">
        <v>5</v>
      </c>
      <c r="H88" s="84">
        <v>1</v>
      </c>
      <c r="I88" s="189"/>
      <c r="J88" s="189">
        <f t="shared" si="2"/>
        <v>28.1</v>
      </c>
      <c r="K88" s="212" t="s">
        <v>137</v>
      </c>
      <c r="L88" s="211" t="s">
        <v>977</v>
      </c>
    </row>
    <row r="89" spans="1:12" ht="15.75">
      <c r="A89" s="186">
        <v>86</v>
      </c>
      <c r="B89" s="211" t="s">
        <v>731</v>
      </c>
      <c r="C89" s="188">
        <v>5</v>
      </c>
      <c r="D89" s="163">
        <v>6</v>
      </c>
      <c r="E89" s="164">
        <v>5.5</v>
      </c>
      <c r="F89" s="84">
        <v>1.75</v>
      </c>
      <c r="G89" s="84">
        <v>5</v>
      </c>
      <c r="H89" s="84">
        <v>5</v>
      </c>
      <c r="I89" s="189"/>
      <c r="J89" s="189">
        <f t="shared" si="2"/>
        <v>28.25</v>
      </c>
      <c r="K89" s="212" t="s">
        <v>136</v>
      </c>
      <c r="L89" s="211" t="s">
        <v>978</v>
      </c>
    </row>
    <row r="90" spans="1:12" ht="15.75">
      <c r="A90" s="186">
        <v>87</v>
      </c>
      <c r="B90" s="211" t="s">
        <v>732</v>
      </c>
      <c r="C90" s="188">
        <v>7</v>
      </c>
      <c r="D90" s="163">
        <v>5.75</v>
      </c>
      <c r="E90" s="164">
        <v>7.7</v>
      </c>
      <c r="F90" s="84">
        <v>3.5</v>
      </c>
      <c r="G90" s="213">
        <v>6</v>
      </c>
      <c r="H90" s="84">
        <v>6</v>
      </c>
      <c r="I90" s="189"/>
      <c r="J90" s="189">
        <f t="shared" si="2"/>
        <v>35.95</v>
      </c>
      <c r="K90" s="212" t="s">
        <v>136</v>
      </c>
      <c r="L90" s="211" t="s">
        <v>979</v>
      </c>
    </row>
    <row r="91" spans="1:12" ht="15.75">
      <c r="A91" s="186">
        <v>88</v>
      </c>
      <c r="B91" s="211" t="s">
        <v>733</v>
      </c>
      <c r="C91" s="188">
        <v>5.5</v>
      </c>
      <c r="D91" s="163">
        <v>3.25</v>
      </c>
      <c r="E91" s="164">
        <v>4.7</v>
      </c>
      <c r="F91" s="84">
        <v>4.25</v>
      </c>
      <c r="G91" s="213">
        <v>7</v>
      </c>
      <c r="H91" s="84">
        <v>5.25</v>
      </c>
      <c r="I91" s="189"/>
      <c r="J91" s="189">
        <f t="shared" si="2"/>
        <v>29.95</v>
      </c>
      <c r="K91" s="212" t="s">
        <v>138</v>
      </c>
      <c r="L91" s="211" t="s">
        <v>980</v>
      </c>
    </row>
    <row r="92" spans="1:12" ht="15.75">
      <c r="A92" s="186">
        <v>89</v>
      </c>
      <c r="B92" s="211" t="s">
        <v>734</v>
      </c>
      <c r="C92" s="188">
        <v>7</v>
      </c>
      <c r="D92" s="163">
        <v>7</v>
      </c>
      <c r="E92" s="164">
        <v>7.3</v>
      </c>
      <c r="F92" s="84">
        <v>10</v>
      </c>
      <c r="G92" s="213">
        <v>9.5</v>
      </c>
      <c r="H92" s="84">
        <v>6.75</v>
      </c>
      <c r="I92" s="189"/>
      <c r="J92" s="189">
        <f t="shared" si="2"/>
        <v>47.55</v>
      </c>
      <c r="K92" s="212" t="s">
        <v>136</v>
      </c>
      <c r="L92" s="211" t="s">
        <v>981</v>
      </c>
    </row>
    <row r="93" spans="1:12" ht="15.75">
      <c r="A93" s="186">
        <v>90</v>
      </c>
      <c r="B93" s="211" t="s">
        <v>735</v>
      </c>
      <c r="C93" s="188">
        <v>4</v>
      </c>
      <c r="D93" s="163">
        <v>5</v>
      </c>
      <c r="E93" s="164">
        <v>6</v>
      </c>
      <c r="F93" s="84">
        <v>5</v>
      </c>
      <c r="G93" s="213">
        <v>4.5</v>
      </c>
      <c r="H93" s="84">
        <v>0.75</v>
      </c>
      <c r="I93" s="189"/>
      <c r="J93" s="189">
        <f t="shared" si="2"/>
        <v>25.25</v>
      </c>
      <c r="K93" s="212" t="s">
        <v>136</v>
      </c>
      <c r="L93" s="211" t="s">
        <v>982</v>
      </c>
    </row>
    <row r="94" spans="1:12" ht="15.75">
      <c r="A94" s="186">
        <v>91</v>
      </c>
      <c r="B94" s="211" t="s">
        <v>736</v>
      </c>
      <c r="C94" s="188">
        <v>6</v>
      </c>
      <c r="D94" s="163">
        <v>4</v>
      </c>
      <c r="E94" s="164">
        <v>7.3</v>
      </c>
      <c r="F94" s="84">
        <v>8</v>
      </c>
      <c r="G94" s="213">
        <v>4</v>
      </c>
      <c r="H94" s="84">
        <v>3.5</v>
      </c>
      <c r="I94" s="189"/>
      <c r="J94" s="189">
        <f t="shared" si="2"/>
        <v>32.8</v>
      </c>
      <c r="K94" s="212" t="s">
        <v>137</v>
      </c>
      <c r="L94" s="211" t="s">
        <v>983</v>
      </c>
    </row>
    <row r="95" spans="1:12" ht="15.75">
      <c r="A95" s="186">
        <v>92</v>
      </c>
      <c r="B95" s="211" t="s">
        <v>737</v>
      </c>
      <c r="C95" s="188">
        <v>7</v>
      </c>
      <c r="D95" s="163">
        <v>5</v>
      </c>
      <c r="E95" s="164">
        <v>6.7</v>
      </c>
      <c r="F95" s="84">
        <v>6.5</v>
      </c>
      <c r="G95" s="213">
        <v>6</v>
      </c>
      <c r="H95" s="84">
        <v>6.25</v>
      </c>
      <c r="I95" s="189"/>
      <c r="J95" s="189">
        <f t="shared" si="2"/>
        <v>37.45</v>
      </c>
      <c r="K95" s="212" t="s">
        <v>131</v>
      </c>
      <c r="L95" s="211" t="s">
        <v>984</v>
      </c>
    </row>
    <row r="96" spans="1:12" ht="15.75">
      <c r="A96" s="186">
        <v>93</v>
      </c>
      <c r="B96" s="211" t="s">
        <v>738</v>
      </c>
      <c r="C96" s="188">
        <v>7.5</v>
      </c>
      <c r="D96" s="163">
        <v>5.5</v>
      </c>
      <c r="E96" s="164">
        <v>8</v>
      </c>
      <c r="F96" s="84">
        <v>7</v>
      </c>
      <c r="G96" s="213">
        <v>7</v>
      </c>
      <c r="H96" s="84">
        <v>8.5</v>
      </c>
      <c r="I96" s="189"/>
      <c r="J96" s="189">
        <f t="shared" si="2"/>
        <v>43.5</v>
      </c>
      <c r="K96" s="212" t="s">
        <v>131</v>
      </c>
      <c r="L96" s="211" t="s">
        <v>985</v>
      </c>
    </row>
    <row r="97" spans="1:12" ht="15.75">
      <c r="A97" s="186">
        <v>94</v>
      </c>
      <c r="B97" s="211" t="s">
        <v>739</v>
      </c>
      <c r="C97" s="188">
        <v>5.5</v>
      </c>
      <c r="D97" s="163">
        <v>2.25</v>
      </c>
      <c r="E97" s="164">
        <v>6.3</v>
      </c>
      <c r="F97" s="84">
        <v>4.5</v>
      </c>
      <c r="G97" s="213">
        <v>5</v>
      </c>
      <c r="H97" s="84">
        <v>3.5</v>
      </c>
      <c r="I97" s="189"/>
      <c r="J97" s="189">
        <f t="shared" si="2"/>
        <v>27.05</v>
      </c>
      <c r="K97" s="212" t="s">
        <v>137</v>
      </c>
      <c r="L97" s="211" t="s">
        <v>986</v>
      </c>
    </row>
    <row r="98" spans="1:12" ht="15.75">
      <c r="A98" s="186">
        <v>95</v>
      </c>
      <c r="B98" s="211" t="s">
        <v>740</v>
      </c>
      <c r="C98" s="188">
        <v>5.5</v>
      </c>
      <c r="D98" s="163">
        <v>5.25</v>
      </c>
      <c r="E98" s="164">
        <v>7.3</v>
      </c>
      <c r="F98" s="84">
        <v>5.5</v>
      </c>
      <c r="G98" s="213">
        <v>6</v>
      </c>
      <c r="H98" s="84">
        <v>1.25</v>
      </c>
      <c r="I98" s="189"/>
      <c r="J98" s="189">
        <f t="shared" si="2"/>
        <v>30.8</v>
      </c>
      <c r="K98" s="212" t="s">
        <v>134</v>
      </c>
      <c r="L98" s="211" t="s">
        <v>987</v>
      </c>
    </row>
    <row r="99" spans="1:12" ht="15.75">
      <c r="A99" s="186">
        <v>96</v>
      </c>
      <c r="B99" s="211" t="s">
        <v>741</v>
      </c>
      <c r="C99" s="188">
        <v>3</v>
      </c>
      <c r="D99" s="163">
        <v>2</v>
      </c>
      <c r="E99" s="164">
        <v>7.4</v>
      </c>
      <c r="F99" s="84">
        <v>3</v>
      </c>
      <c r="G99" s="213">
        <v>2.5</v>
      </c>
      <c r="H99" s="84">
        <v>2.5</v>
      </c>
      <c r="I99" s="189"/>
      <c r="J99" s="189">
        <f t="shared" si="2"/>
        <v>20.4</v>
      </c>
      <c r="K99" s="212" t="s">
        <v>161</v>
      </c>
      <c r="L99" s="211" t="s">
        <v>988</v>
      </c>
    </row>
    <row r="100" spans="1:12" ht="15.75">
      <c r="A100" s="186">
        <v>97</v>
      </c>
      <c r="B100" s="211" t="s">
        <v>742</v>
      </c>
      <c r="C100" s="188"/>
      <c r="D100" s="163"/>
      <c r="E100" s="164"/>
      <c r="F100" s="84"/>
      <c r="G100" s="213"/>
      <c r="H100" s="84"/>
      <c r="I100" s="189"/>
      <c r="J100" s="189"/>
      <c r="K100" s="212" t="s">
        <v>135</v>
      </c>
      <c r="L100" s="211" t="s">
        <v>989</v>
      </c>
    </row>
    <row r="101" spans="1:12" ht="15.75">
      <c r="A101" s="186">
        <v>98</v>
      </c>
      <c r="B101" s="211" t="s">
        <v>743</v>
      </c>
      <c r="C101" s="188">
        <v>6</v>
      </c>
      <c r="D101" s="163">
        <v>7</v>
      </c>
      <c r="E101" s="164">
        <v>6.5</v>
      </c>
      <c r="F101" s="84">
        <v>8</v>
      </c>
      <c r="G101" s="213">
        <v>4.5</v>
      </c>
      <c r="H101" s="84">
        <v>3</v>
      </c>
      <c r="I101" s="189"/>
      <c r="J101" s="189">
        <f aca="true" t="shared" si="3" ref="J101:J111">C101+D101+E101+F101+G101+H101</f>
        <v>35</v>
      </c>
      <c r="K101" s="212" t="s">
        <v>136</v>
      </c>
      <c r="L101" s="211" t="s">
        <v>990</v>
      </c>
    </row>
    <row r="102" spans="1:12" ht="15.75">
      <c r="A102" s="186">
        <v>99</v>
      </c>
      <c r="B102" s="211" t="s">
        <v>744</v>
      </c>
      <c r="C102" s="188">
        <v>5.5</v>
      </c>
      <c r="D102" s="163">
        <v>5.25</v>
      </c>
      <c r="E102" s="164">
        <v>7.3</v>
      </c>
      <c r="F102" s="84">
        <v>8.5</v>
      </c>
      <c r="G102" s="213">
        <v>5</v>
      </c>
      <c r="H102" s="84">
        <v>0.75</v>
      </c>
      <c r="I102" s="189"/>
      <c r="J102" s="189">
        <f t="shared" si="3"/>
        <v>32.3</v>
      </c>
      <c r="K102" s="212" t="s">
        <v>137</v>
      </c>
      <c r="L102" s="211" t="s">
        <v>991</v>
      </c>
    </row>
    <row r="103" spans="1:12" ht="15.75">
      <c r="A103" s="186">
        <v>100</v>
      </c>
      <c r="B103" s="211" t="s">
        <v>745</v>
      </c>
      <c r="C103" s="188">
        <v>6.5</v>
      </c>
      <c r="D103" s="163">
        <v>7.75</v>
      </c>
      <c r="E103" s="164">
        <v>7.5</v>
      </c>
      <c r="F103" s="84">
        <v>8</v>
      </c>
      <c r="G103" s="213">
        <v>6.5</v>
      </c>
      <c r="H103" s="84">
        <v>5.25</v>
      </c>
      <c r="I103" s="189"/>
      <c r="J103" s="189">
        <f t="shared" si="3"/>
        <v>41.5</v>
      </c>
      <c r="K103" s="212" t="s">
        <v>131</v>
      </c>
      <c r="L103" s="211" t="s">
        <v>992</v>
      </c>
    </row>
    <row r="104" spans="1:12" ht="15.75">
      <c r="A104" s="186">
        <v>101</v>
      </c>
      <c r="B104" s="211" t="s">
        <v>746</v>
      </c>
      <c r="C104" s="188">
        <v>5.5</v>
      </c>
      <c r="D104" s="163">
        <v>4.5</v>
      </c>
      <c r="E104" s="164">
        <v>6</v>
      </c>
      <c r="F104" s="84">
        <v>1.25</v>
      </c>
      <c r="G104" s="213">
        <v>5.5</v>
      </c>
      <c r="H104" s="84">
        <v>2.5</v>
      </c>
      <c r="I104" s="189"/>
      <c r="J104" s="189">
        <f t="shared" si="3"/>
        <v>25.25</v>
      </c>
      <c r="K104" s="212" t="s">
        <v>161</v>
      </c>
      <c r="L104" s="211" t="s">
        <v>993</v>
      </c>
    </row>
    <row r="105" spans="1:12" ht="15.75">
      <c r="A105" s="186">
        <v>102</v>
      </c>
      <c r="B105" s="211" t="s">
        <v>747</v>
      </c>
      <c r="C105" s="188">
        <v>7</v>
      </c>
      <c r="D105" s="163">
        <v>6.5</v>
      </c>
      <c r="E105" s="164">
        <v>8.8</v>
      </c>
      <c r="F105" s="84">
        <v>5</v>
      </c>
      <c r="G105" s="213">
        <v>5.5</v>
      </c>
      <c r="H105" s="84">
        <v>6.5</v>
      </c>
      <c r="I105" s="189"/>
      <c r="J105" s="189">
        <f t="shared" si="3"/>
        <v>39.3</v>
      </c>
      <c r="K105" s="212" t="s">
        <v>131</v>
      </c>
      <c r="L105" s="211" t="s">
        <v>994</v>
      </c>
    </row>
    <row r="106" spans="1:12" ht="15.75">
      <c r="A106" s="186">
        <v>103</v>
      </c>
      <c r="B106" s="211" t="s">
        <v>748</v>
      </c>
      <c r="C106" s="188">
        <v>5.5</v>
      </c>
      <c r="D106" s="163">
        <v>3.5</v>
      </c>
      <c r="E106" s="164">
        <v>7</v>
      </c>
      <c r="F106" s="84">
        <v>1</v>
      </c>
      <c r="G106" s="213">
        <v>5</v>
      </c>
      <c r="H106" s="84">
        <v>4.5</v>
      </c>
      <c r="I106" s="189"/>
      <c r="J106" s="189">
        <f t="shared" si="3"/>
        <v>26.5</v>
      </c>
      <c r="K106" s="212" t="s">
        <v>132</v>
      </c>
      <c r="L106" s="211" t="s">
        <v>995</v>
      </c>
    </row>
    <row r="107" spans="1:12" ht="15.75">
      <c r="A107" s="186">
        <v>104</v>
      </c>
      <c r="B107" s="211" t="s">
        <v>749</v>
      </c>
      <c r="C107" s="188">
        <v>4.5</v>
      </c>
      <c r="D107" s="163">
        <v>5.25</v>
      </c>
      <c r="E107" s="164">
        <v>7.8</v>
      </c>
      <c r="F107" s="84">
        <v>1.5</v>
      </c>
      <c r="G107" s="213">
        <v>4.5</v>
      </c>
      <c r="H107" s="84">
        <v>4.5</v>
      </c>
      <c r="I107" s="189"/>
      <c r="J107" s="189">
        <f t="shared" si="3"/>
        <v>28.05</v>
      </c>
      <c r="K107" s="212" t="s">
        <v>161</v>
      </c>
      <c r="L107" s="211" t="s">
        <v>996</v>
      </c>
    </row>
    <row r="108" spans="1:12" ht="15.75">
      <c r="A108" s="186">
        <v>105</v>
      </c>
      <c r="B108" s="211" t="s">
        <v>750</v>
      </c>
      <c r="C108" s="188">
        <v>6.5</v>
      </c>
      <c r="D108" s="163">
        <v>5.75</v>
      </c>
      <c r="E108" s="164">
        <v>7.5</v>
      </c>
      <c r="F108" s="84">
        <v>3.25</v>
      </c>
      <c r="G108" s="213">
        <v>3</v>
      </c>
      <c r="H108" s="84">
        <v>3</v>
      </c>
      <c r="I108" s="189"/>
      <c r="J108" s="189">
        <f t="shared" si="3"/>
        <v>29</v>
      </c>
      <c r="K108" s="212" t="s">
        <v>134</v>
      </c>
      <c r="L108" s="211" t="s">
        <v>997</v>
      </c>
    </row>
    <row r="109" spans="1:12" ht="15.75">
      <c r="A109" s="186">
        <v>106</v>
      </c>
      <c r="B109" s="211" t="s">
        <v>751</v>
      </c>
      <c r="C109" s="188">
        <v>6.5</v>
      </c>
      <c r="D109" s="163">
        <v>3.75</v>
      </c>
      <c r="E109" s="164">
        <v>4.3</v>
      </c>
      <c r="F109" s="84">
        <v>0.5</v>
      </c>
      <c r="G109" s="213">
        <v>5</v>
      </c>
      <c r="H109" s="84">
        <v>0.5</v>
      </c>
      <c r="I109" s="189"/>
      <c r="J109" s="189">
        <f t="shared" si="3"/>
        <v>20.55</v>
      </c>
      <c r="K109" s="212" t="s">
        <v>135</v>
      </c>
      <c r="L109" s="211" t="s">
        <v>998</v>
      </c>
    </row>
    <row r="110" spans="1:12" ht="15.75">
      <c r="A110" s="186">
        <v>107</v>
      </c>
      <c r="B110" s="211" t="s">
        <v>752</v>
      </c>
      <c r="C110" s="188">
        <v>5</v>
      </c>
      <c r="D110" s="163">
        <v>4.5</v>
      </c>
      <c r="E110" s="164">
        <v>5.5</v>
      </c>
      <c r="F110" s="84">
        <v>5</v>
      </c>
      <c r="G110" s="213">
        <v>4.5</v>
      </c>
      <c r="H110" s="84">
        <v>0.75</v>
      </c>
      <c r="I110" s="189"/>
      <c r="J110" s="189">
        <f t="shared" si="3"/>
        <v>25.25</v>
      </c>
      <c r="K110" s="212" t="s">
        <v>138</v>
      </c>
      <c r="L110" s="211" t="s">
        <v>999</v>
      </c>
    </row>
    <row r="111" spans="1:12" ht="15.75">
      <c r="A111" s="186">
        <v>108</v>
      </c>
      <c r="B111" s="211" t="s">
        <v>753</v>
      </c>
      <c r="C111" s="188">
        <v>6</v>
      </c>
      <c r="D111" s="163">
        <v>6.25</v>
      </c>
      <c r="E111" s="164">
        <v>7.2</v>
      </c>
      <c r="F111" s="84">
        <v>7.5</v>
      </c>
      <c r="G111" s="213">
        <v>6</v>
      </c>
      <c r="H111" s="84">
        <v>0.25</v>
      </c>
      <c r="I111" s="189"/>
      <c r="J111" s="189">
        <f t="shared" si="3"/>
        <v>33.2</v>
      </c>
      <c r="K111" s="212" t="s">
        <v>137</v>
      </c>
      <c r="L111" s="211" t="s">
        <v>1000</v>
      </c>
    </row>
    <row r="112" spans="1:12" ht="15.75">
      <c r="A112" s="186">
        <v>109</v>
      </c>
      <c r="B112" s="211" t="s">
        <v>754</v>
      </c>
      <c r="C112" s="188"/>
      <c r="D112" s="163"/>
      <c r="E112" s="164"/>
      <c r="F112" s="84"/>
      <c r="G112" s="213"/>
      <c r="H112" s="84"/>
      <c r="I112" s="189"/>
      <c r="J112" s="189"/>
      <c r="K112" s="212" t="s">
        <v>137</v>
      </c>
      <c r="L112" s="211" t="s">
        <v>1001</v>
      </c>
    </row>
    <row r="113" spans="1:12" ht="15.75">
      <c r="A113" s="186">
        <v>110</v>
      </c>
      <c r="B113" s="211" t="s">
        <v>755</v>
      </c>
      <c r="C113" s="188">
        <v>4.5</v>
      </c>
      <c r="D113" s="163">
        <v>4.75</v>
      </c>
      <c r="E113" s="164">
        <v>5.3</v>
      </c>
      <c r="F113" s="84">
        <v>2.75</v>
      </c>
      <c r="G113" s="213">
        <v>5.5</v>
      </c>
      <c r="H113" s="84">
        <v>4.75</v>
      </c>
      <c r="I113" s="189"/>
      <c r="J113" s="189">
        <f aca="true" t="shared" si="4" ref="J113:J126">C113+D113+E113+F113+G113+H113</f>
        <v>27.55</v>
      </c>
      <c r="K113" s="212" t="s">
        <v>132</v>
      </c>
      <c r="L113" s="211" t="s">
        <v>1002</v>
      </c>
    </row>
    <row r="114" spans="1:12" ht="15.75">
      <c r="A114" s="186">
        <v>111</v>
      </c>
      <c r="B114" s="211" t="s">
        <v>756</v>
      </c>
      <c r="C114" s="188">
        <v>5</v>
      </c>
      <c r="D114" s="163">
        <v>4.75</v>
      </c>
      <c r="E114" s="164">
        <v>6.3</v>
      </c>
      <c r="F114" s="84">
        <v>3.25</v>
      </c>
      <c r="G114" s="213">
        <v>5</v>
      </c>
      <c r="H114" s="84">
        <v>2</v>
      </c>
      <c r="I114" s="189"/>
      <c r="J114" s="189">
        <f t="shared" si="4"/>
        <v>26.3</v>
      </c>
      <c r="K114" s="212" t="s">
        <v>161</v>
      </c>
      <c r="L114" s="211" t="s">
        <v>1003</v>
      </c>
    </row>
    <row r="115" spans="1:12" ht="15.75">
      <c r="A115" s="186">
        <v>112</v>
      </c>
      <c r="B115" s="211" t="s">
        <v>757</v>
      </c>
      <c r="C115" s="188">
        <v>4.5</v>
      </c>
      <c r="D115" s="163">
        <v>5.25</v>
      </c>
      <c r="E115" s="164">
        <v>6.3</v>
      </c>
      <c r="F115" s="84">
        <v>4</v>
      </c>
      <c r="G115" s="213">
        <v>5.5</v>
      </c>
      <c r="H115" s="84">
        <v>1.75</v>
      </c>
      <c r="I115" s="189"/>
      <c r="J115" s="189">
        <f t="shared" si="4"/>
        <v>27.3</v>
      </c>
      <c r="K115" s="212" t="s">
        <v>138</v>
      </c>
      <c r="L115" s="211" t="s">
        <v>1004</v>
      </c>
    </row>
    <row r="116" spans="1:12" ht="15.75">
      <c r="A116" s="186">
        <v>113</v>
      </c>
      <c r="B116" s="211" t="s">
        <v>758</v>
      </c>
      <c r="C116" s="188">
        <v>6</v>
      </c>
      <c r="D116" s="163">
        <v>4.5</v>
      </c>
      <c r="E116" s="164">
        <v>5.2</v>
      </c>
      <c r="F116" s="84">
        <v>6.75</v>
      </c>
      <c r="G116" s="213">
        <v>5.5</v>
      </c>
      <c r="H116" s="84">
        <v>3.25</v>
      </c>
      <c r="I116" s="189"/>
      <c r="J116" s="189">
        <f t="shared" si="4"/>
        <v>31.2</v>
      </c>
      <c r="K116" s="212" t="s">
        <v>134</v>
      </c>
      <c r="L116" s="211" t="s">
        <v>1005</v>
      </c>
    </row>
    <row r="117" spans="1:12" ht="15.75">
      <c r="A117" s="186">
        <v>114</v>
      </c>
      <c r="B117" s="211" t="s">
        <v>759</v>
      </c>
      <c r="C117" s="188">
        <v>6.5</v>
      </c>
      <c r="D117" s="163">
        <v>5</v>
      </c>
      <c r="E117" s="164">
        <v>7</v>
      </c>
      <c r="F117" s="84">
        <v>2.5</v>
      </c>
      <c r="G117" s="213">
        <v>5.5</v>
      </c>
      <c r="H117" s="84">
        <v>7</v>
      </c>
      <c r="I117" s="189"/>
      <c r="J117" s="189">
        <f t="shared" si="4"/>
        <v>33.5</v>
      </c>
      <c r="K117" s="212" t="s">
        <v>131</v>
      </c>
      <c r="L117" s="211" t="s">
        <v>1006</v>
      </c>
    </row>
    <row r="118" spans="1:12" ht="15.75">
      <c r="A118" s="186">
        <v>115</v>
      </c>
      <c r="B118" s="211" t="s">
        <v>760</v>
      </c>
      <c r="C118" s="188">
        <v>5.5</v>
      </c>
      <c r="D118" s="163">
        <v>3</v>
      </c>
      <c r="E118" s="164">
        <v>5.7</v>
      </c>
      <c r="F118" s="84">
        <v>2</v>
      </c>
      <c r="G118" s="213">
        <v>2.5</v>
      </c>
      <c r="H118" s="84">
        <v>2.25</v>
      </c>
      <c r="I118" s="189"/>
      <c r="J118" s="189">
        <f t="shared" si="4"/>
        <v>20.95</v>
      </c>
      <c r="K118" s="212" t="s">
        <v>138</v>
      </c>
      <c r="L118" s="211" t="s">
        <v>1007</v>
      </c>
    </row>
    <row r="119" spans="1:12" ht="15.75">
      <c r="A119" s="186">
        <v>116</v>
      </c>
      <c r="B119" s="211" t="s">
        <v>761</v>
      </c>
      <c r="C119" s="188">
        <v>5.5</v>
      </c>
      <c r="D119" s="163">
        <v>3.75</v>
      </c>
      <c r="E119" s="164">
        <v>6.7</v>
      </c>
      <c r="F119" s="84">
        <v>1.5</v>
      </c>
      <c r="G119" s="213">
        <v>5</v>
      </c>
      <c r="H119" s="84">
        <v>7</v>
      </c>
      <c r="I119" s="189"/>
      <c r="J119" s="189">
        <f t="shared" si="4"/>
        <v>29.45</v>
      </c>
      <c r="K119" s="212" t="s">
        <v>132</v>
      </c>
      <c r="L119" s="211" t="s">
        <v>1008</v>
      </c>
    </row>
    <row r="120" spans="1:12" ht="15.75">
      <c r="A120" s="186">
        <v>117</v>
      </c>
      <c r="B120" s="211" t="s">
        <v>762</v>
      </c>
      <c r="C120" s="188">
        <v>5.5</v>
      </c>
      <c r="D120" s="163">
        <v>4.75</v>
      </c>
      <c r="E120" s="164">
        <v>7</v>
      </c>
      <c r="F120" s="84">
        <v>1</v>
      </c>
      <c r="G120" s="213">
        <v>3</v>
      </c>
      <c r="H120" s="84">
        <v>5.5</v>
      </c>
      <c r="I120" s="189"/>
      <c r="J120" s="189">
        <f t="shared" si="4"/>
        <v>26.75</v>
      </c>
      <c r="K120" s="212" t="s">
        <v>134</v>
      </c>
      <c r="L120" s="211" t="s">
        <v>1009</v>
      </c>
    </row>
    <row r="121" spans="1:12" ht="15.75">
      <c r="A121" s="186">
        <v>118</v>
      </c>
      <c r="B121" s="211" t="s">
        <v>763</v>
      </c>
      <c r="C121" s="188">
        <v>6</v>
      </c>
      <c r="D121" s="163">
        <v>5.5</v>
      </c>
      <c r="E121" s="164">
        <v>6.7</v>
      </c>
      <c r="F121" s="84">
        <v>4.5</v>
      </c>
      <c r="G121" s="213">
        <v>5.5</v>
      </c>
      <c r="H121" s="84">
        <v>1.25</v>
      </c>
      <c r="I121" s="189"/>
      <c r="J121" s="189">
        <f t="shared" si="4"/>
        <v>29.45</v>
      </c>
      <c r="K121" s="212" t="s">
        <v>135</v>
      </c>
      <c r="L121" s="211" t="s">
        <v>1010</v>
      </c>
    </row>
    <row r="122" spans="1:12" ht="15.75">
      <c r="A122" s="186">
        <v>119</v>
      </c>
      <c r="B122" s="211" t="s">
        <v>159</v>
      </c>
      <c r="C122" s="188">
        <v>4.5</v>
      </c>
      <c r="D122" s="163">
        <v>5.75</v>
      </c>
      <c r="E122" s="164">
        <v>7.5</v>
      </c>
      <c r="F122" s="84">
        <v>3.5</v>
      </c>
      <c r="G122" s="213">
        <v>6</v>
      </c>
      <c r="H122" s="84">
        <v>3.5</v>
      </c>
      <c r="I122" s="189"/>
      <c r="J122" s="189">
        <f t="shared" si="4"/>
        <v>30.75</v>
      </c>
      <c r="K122" s="212" t="s">
        <v>161</v>
      </c>
      <c r="L122" s="211" t="s">
        <v>1011</v>
      </c>
    </row>
    <row r="123" spans="1:12" ht="15.75">
      <c r="A123" s="186">
        <v>120</v>
      </c>
      <c r="B123" s="211" t="s">
        <v>764</v>
      </c>
      <c r="C123" s="188">
        <v>4</v>
      </c>
      <c r="D123" s="163">
        <v>5.75</v>
      </c>
      <c r="E123" s="164">
        <v>7</v>
      </c>
      <c r="F123" s="84">
        <v>6.75</v>
      </c>
      <c r="G123" s="213">
        <v>7.5</v>
      </c>
      <c r="H123" s="84">
        <v>1</v>
      </c>
      <c r="I123" s="189"/>
      <c r="J123" s="189">
        <f t="shared" si="4"/>
        <v>32</v>
      </c>
      <c r="K123" s="212" t="s">
        <v>137</v>
      </c>
      <c r="L123" s="211" t="s">
        <v>1012</v>
      </c>
    </row>
    <row r="124" spans="1:12" ht="15.75">
      <c r="A124" s="186">
        <v>121</v>
      </c>
      <c r="B124" s="211" t="s">
        <v>156</v>
      </c>
      <c r="C124" s="188">
        <v>5</v>
      </c>
      <c r="D124" s="163">
        <v>2</v>
      </c>
      <c r="E124" s="164">
        <v>4.7</v>
      </c>
      <c r="F124" s="84">
        <v>4</v>
      </c>
      <c r="G124" s="213">
        <v>3.5</v>
      </c>
      <c r="H124" s="84">
        <v>1</v>
      </c>
      <c r="I124" s="189"/>
      <c r="J124" s="189">
        <f t="shared" si="4"/>
        <v>20.2</v>
      </c>
      <c r="K124" s="212" t="s">
        <v>131</v>
      </c>
      <c r="L124" s="211" t="s">
        <v>1013</v>
      </c>
    </row>
    <row r="125" spans="1:12" ht="15.75">
      <c r="A125" s="186">
        <v>122</v>
      </c>
      <c r="B125" s="211" t="s">
        <v>765</v>
      </c>
      <c r="C125" s="188">
        <v>6.5</v>
      </c>
      <c r="D125" s="163">
        <v>5.25</v>
      </c>
      <c r="E125" s="164">
        <v>7</v>
      </c>
      <c r="F125" s="84">
        <v>8.25</v>
      </c>
      <c r="G125" s="213">
        <v>7</v>
      </c>
      <c r="H125" s="84">
        <v>4.25</v>
      </c>
      <c r="I125" s="189"/>
      <c r="J125" s="189">
        <f t="shared" si="4"/>
        <v>38.25</v>
      </c>
      <c r="K125" s="212" t="s">
        <v>137</v>
      </c>
      <c r="L125" s="211" t="s">
        <v>1014</v>
      </c>
    </row>
    <row r="126" spans="1:12" ht="15.75">
      <c r="A126" s="186">
        <v>123</v>
      </c>
      <c r="B126" s="211" t="s">
        <v>766</v>
      </c>
      <c r="C126" s="188">
        <v>5.5</v>
      </c>
      <c r="D126" s="163">
        <v>3.5</v>
      </c>
      <c r="E126" s="164">
        <v>4</v>
      </c>
      <c r="F126" s="84">
        <v>2.75</v>
      </c>
      <c r="G126" s="213">
        <v>4.5</v>
      </c>
      <c r="H126" s="84">
        <v>3</v>
      </c>
      <c r="I126" s="189"/>
      <c r="J126" s="189">
        <f t="shared" si="4"/>
        <v>23.25</v>
      </c>
      <c r="K126" s="212" t="s">
        <v>132</v>
      </c>
      <c r="L126" s="211" t="s">
        <v>1015</v>
      </c>
    </row>
    <row r="127" spans="1:12" ht="15.75">
      <c r="A127" s="186">
        <v>124</v>
      </c>
      <c r="B127" s="211" t="s">
        <v>767</v>
      </c>
      <c r="C127" s="188"/>
      <c r="D127" s="163"/>
      <c r="E127" s="164"/>
      <c r="F127" s="84"/>
      <c r="G127" s="213"/>
      <c r="H127" s="84"/>
      <c r="I127" s="189"/>
      <c r="J127" s="189"/>
      <c r="K127" s="212" t="s">
        <v>132</v>
      </c>
      <c r="L127" s="211" t="s">
        <v>1016</v>
      </c>
    </row>
    <row r="128" spans="1:12" ht="15.75">
      <c r="A128" s="186">
        <v>125</v>
      </c>
      <c r="B128" s="211" t="s">
        <v>768</v>
      </c>
      <c r="C128" s="188"/>
      <c r="D128" s="163"/>
      <c r="E128" s="164"/>
      <c r="F128" s="84"/>
      <c r="G128" s="213"/>
      <c r="H128" s="84"/>
      <c r="I128" s="189"/>
      <c r="J128" s="189"/>
      <c r="K128" s="212" t="s">
        <v>138</v>
      </c>
      <c r="L128" s="211" t="s">
        <v>1017</v>
      </c>
    </row>
    <row r="129" spans="1:12" ht="15.75">
      <c r="A129" s="186">
        <v>126</v>
      </c>
      <c r="B129" s="211" t="s">
        <v>769</v>
      </c>
      <c r="C129" s="188">
        <v>4</v>
      </c>
      <c r="D129" s="163">
        <v>2.25</v>
      </c>
      <c r="E129" s="164">
        <v>3.3</v>
      </c>
      <c r="F129" s="84">
        <v>3.75</v>
      </c>
      <c r="G129" s="213">
        <v>6</v>
      </c>
      <c r="H129" s="84">
        <v>1.75</v>
      </c>
      <c r="I129" s="189"/>
      <c r="J129" s="189">
        <f aca="true" t="shared" si="5" ref="J129:J160">C129+D129+E129+F129+G129+H129</f>
        <v>21.05</v>
      </c>
      <c r="K129" s="212" t="s">
        <v>138</v>
      </c>
      <c r="L129" s="211" t="s">
        <v>1018</v>
      </c>
    </row>
    <row r="130" spans="1:12" ht="15.75">
      <c r="A130" s="186">
        <v>127</v>
      </c>
      <c r="B130" s="211" t="s">
        <v>770</v>
      </c>
      <c r="C130" s="188">
        <v>6</v>
      </c>
      <c r="D130" s="163">
        <v>3.25</v>
      </c>
      <c r="E130" s="164">
        <v>3.5</v>
      </c>
      <c r="F130" s="84">
        <v>3.75</v>
      </c>
      <c r="G130" s="213">
        <v>2</v>
      </c>
      <c r="H130" s="84">
        <v>0.75</v>
      </c>
      <c r="I130" s="189"/>
      <c r="J130" s="189">
        <f t="shared" si="5"/>
        <v>19.25</v>
      </c>
      <c r="K130" s="212" t="s">
        <v>135</v>
      </c>
      <c r="L130" s="211" t="s">
        <v>1019</v>
      </c>
    </row>
    <row r="131" spans="1:12" ht="15.75">
      <c r="A131" s="186">
        <v>128</v>
      </c>
      <c r="B131" s="211" t="s">
        <v>771</v>
      </c>
      <c r="C131" s="188">
        <v>3.5</v>
      </c>
      <c r="D131" s="163">
        <v>4.5</v>
      </c>
      <c r="E131" s="164">
        <v>2</v>
      </c>
      <c r="F131" s="84">
        <v>4.75</v>
      </c>
      <c r="G131" s="213">
        <v>6</v>
      </c>
      <c r="H131" s="84">
        <v>0</v>
      </c>
      <c r="I131" s="189"/>
      <c r="J131" s="189">
        <f t="shared" si="5"/>
        <v>20.75</v>
      </c>
      <c r="K131" s="212" t="s">
        <v>137</v>
      </c>
      <c r="L131" s="211" t="s">
        <v>1020</v>
      </c>
    </row>
    <row r="132" spans="1:12" ht="15.75">
      <c r="A132" s="186">
        <v>129</v>
      </c>
      <c r="B132" s="211" t="s">
        <v>772</v>
      </c>
      <c r="C132" s="188">
        <v>4.5</v>
      </c>
      <c r="D132" s="163">
        <v>5.25</v>
      </c>
      <c r="E132" s="164">
        <v>3.7</v>
      </c>
      <c r="F132" s="84">
        <v>4.25</v>
      </c>
      <c r="G132" s="213">
        <v>2</v>
      </c>
      <c r="H132" s="84">
        <v>1.75</v>
      </c>
      <c r="I132" s="189"/>
      <c r="J132" s="189">
        <f t="shared" si="5"/>
        <v>21.45</v>
      </c>
      <c r="K132" s="212" t="s">
        <v>135</v>
      </c>
      <c r="L132" s="211" t="s">
        <v>1021</v>
      </c>
    </row>
    <row r="133" spans="1:12" ht="15.75">
      <c r="A133" s="186">
        <v>130</v>
      </c>
      <c r="B133" s="211" t="s">
        <v>773</v>
      </c>
      <c r="C133" s="188">
        <v>3.5</v>
      </c>
      <c r="D133" s="163">
        <v>1.5</v>
      </c>
      <c r="E133" s="164">
        <v>3.7</v>
      </c>
      <c r="F133" s="84">
        <v>2.5</v>
      </c>
      <c r="G133" s="213">
        <v>4</v>
      </c>
      <c r="H133" s="84">
        <v>1</v>
      </c>
      <c r="I133" s="189"/>
      <c r="J133" s="189">
        <f t="shared" si="5"/>
        <v>16.2</v>
      </c>
      <c r="K133" s="212" t="s">
        <v>134</v>
      </c>
      <c r="L133" s="211" t="s">
        <v>1022</v>
      </c>
    </row>
    <row r="134" spans="1:12" ht="15.75">
      <c r="A134" s="186">
        <v>131</v>
      </c>
      <c r="B134" s="211" t="s">
        <v>774</v>
      </c>
      <c r="C134" s="188">
        <v>5.5</v>
      </c>
      <c r="D134" s="163">
        <v>4</v>
      </c>
      <c r="E134" s="164">
        <v>3.5</v>
      </c>
      <c r="F134" s="84">
        <v>2.75</v>
      </c>
      <c r="G134" s="213">
        <v>1</v>
      </c>
      <c r="H134" s="84">
        <v>1</v>
      </c>
      <c r="I134" s="189"/>
      <c r="J134" s="189">
        <f t="shared" si="5"/>
        <v>17.75</v>
      </c>
      <c r="K134" s="212" t="s">
        <v>138</v>
      </c>
      <c r="L134" s="211" t="s">
        <v>1023</v>
      </c>
    </row>
    <row r="135" spans="1:12" ht="15.75">
      <c r="A135" s="186">
        <v>132</v>
      </c>
      <c r="B135" s="211" t="s">
        <v>775</v>
      </c>
      <c r="C135" s="188">
        <v>6.5</v>
      </c>
      <c r="D135" s="163">
        <v>4.75</v>
      </c>
      <c r="E135" s="164">
        <v>4.8</v>
      </c>
      <c r="F135" s="84">
        <v>2.5</v>
      </c>
      <c r="G135" s="213">
        <v>6.5</v>
      </c>
      <c r="H135" s="84">
        <v>3.75</v>
      </c>
      <c r="I135" s="189"/>
      <c r="J135" s="189">
        <f t="shared" si="5"/>
        <v>28.8</v>
      </c>
      <c r="K135" s="212" t="s">
        <v>132</v>
      </c>
      <c r="L135" s="211" t="s">
        <v>1024</v>
      </c>
    </row>
    <row r="136" spans="1:12" ht="15.75">
      <c r="A136" s="186">
        <v>133</v>
      </c>
      <c r="B136" s="211" t="s">
        <v>776</v>
      </c>
      <c r="C136" s="188">
        <v>5</v>
      </c>
      <c r="D136" s="163">
        <v>1.5</v>
      </c>
      <c r="E136" s="164">
        <v>3.2</v>
      </c>
      <c r="F136" s="84">
        <v>2.5</v>
      </c>
      <c r="G136" s="213">
        <v>6.5</v>
      </c>
      <c r="H136" s="84">
        <v>2.5</v>
      </c>
      <c r="I136" s="189"/>
      <c r="J136" s="189">
        <f t="shared" si="5"/>
        <v>21.2</v>
      </c>
      <c r="K136" s="212" t="s">
        <v>135</v>
      </c>
      <c r="L136" s="211" t="s">
        <v>1025</v>
      </c>
    </row>
    <row r="137" spans="1:12" ht="15.75">
      <c r="A137" s="186">
        <v>134</v>
      </c>
      <c r="B137" s="211" t="s">
        <v>777</v>
      </c>
      <c r="C137" s="188">
        <v>7.5</v>
      </c>
      <c r="D137" s="163">
        <v>5.75</v>
      </c>
      <c r="E137" s="164">
        <v>8</v>
      </c>
      <c r="F137" s="84">
        <v>7.75</v>
      </c>
      <c r="G137" s="213">
        <v>8.5</v>
      </c>
      <c r="H137" s="84">
        <v>2.75</v>
      </c>
      <c r="I137" s="189"/>
      <c r="J137" s="189">
        <f t="shared" si="5"/>
        <v>40.25</v>
      </c>
      <c r="K137" s="212" t="s">
        <v>136</v>
      </c>
      <c r="L137" s="211" t="s">
        <v>1026</v>
      </c>
    </row>
    <row r="138" spans="1:12" ht="15.75">
      <c r="A138" s="186">
        <v>135</v>
      </c>
      <c r="B138" s="211" t="s">
        <v>778</v>
      </c>
      <c r="C138" s="188">
        <v>7</v>
      </c>
      <c r="D138" s="163">
        <v>5.75</v>
      </c>
      <c r="E138" s="164">
        <v>6.3</v>
      </c>
      <c r="F138" s="84">
        <v>7</v>
      </c>
      <c r="G138" s="213">
        <v>6</v>
      </c>
      <c r="H138" s="84">
        <v>5.25</v>
      </c>
      <c r="I138" s="189"/>
      <c r="J138" s="189">
        <f t="shared" si="5"/>
        <v>37.3</v>
      </c>
      <c r="K138" s="212" t="s">
        <v>136</v>
      </c>
      <c r="L138" s="211" t="s">
        <v>1027</v>
      </c>
    </row>
    <row r="139" spans="1:12" ht="15.75">
      <c r="A139" s="186">
        <v>136</v>
      </c>
      <c r="B139" s="211" t="s">
        <v>779</v>
      </c>
      <c r="C139" s="188">
        <v>6.5</v>
      </c>
      <c r="D139" s="163">
        <v>3</v>
      </c>
      <c r="E139" s="164">
        <v>4.2</v>
      </c>
      <c r="F139" s="84">
        <v>5.75</v>
      </c>
      <c r="G139" s="213">
        <v>5</v>
      </c>
      <c r="H139" s="84">
        <v>3.25</v>
      </c>
      <c r="I139" s="189"/>
      <c r="J139" s="189">
        <f t="shared" si="5"/>
        <v>27.7</v>
      </c>
      <c r="K139" s="212" t="s">
        <v>134</v>
      </c>
      <c r="L139" s="211" t="s">
        <v>1028</v>
      </c>
    </row>
    <row r="140" spans="1:12" ht="15.75">
      <c r="A140" s="186">
        <v>137</v>
      </c>
      <c r="B140" s="211" t="s">
        <v>780</v>
      </c>
      <c r="C140" s="188">
        <v>7</v>
      </c>
      <c r="D140" s="163">
        <v>3.25</v>
      </c>
      <c r="E140" s="164">
        <v>2.5</v>
      </c>
      <c r="F140" s="84">
        <v>3.25</v>
      </c>
      <c r="G140" s="213">
        <v>4.5</v>
      </c>
      <c r="H140" s="84">
        <v>1</v>
      </c>
      <c r="I140" s="189"/>
      <c r="J140" s="189">
        <f t="shared" si="5"/>
        <v>21.5</v>
      </c>
      <c r="K140" s="212" t="s">
        <v>161</v>
      </c>
      <c r="L140" s="211" t="s">
        <v>1029</v>
      </c>
    </row>
    <row r="141" spans="1:12" ht="15.75">
      <c r="A141" s="186">
        <v>138</v>
      </c>
      <c r="B141" s="211" t="s">
        <v>781</v>
      </c>
      <c r="C141" s="188">
        <v>5.5</v>
      </c>
      <c r="D141" s="163">
        <v>5.75</v>
      </c>
      <c r="E141" s="164">
        <v>3.3</v>
      </c>
      <c r="F141" s="84">
        <v>4.75</v>
      </c>
      <c r="G141" s="213">
        <v>2</v>
      </c>
      <c r="H141" s="84">
        <v>0.75</v>
      </c>
      <c r="I141" s="189"/>
      <c r="J141" s="189">
        <f t="shared" si="5"/>
        <v>22.05</v>
      </c>
      <c r="K141" s="212" t="s">
        <v>134</v>
      </c>
      <c r="L141" s="211" t="s">
        <v>1030</v>
      </c>
    </row>
    <row r="142" spans="1:12" ht="15.75">
      <c r="A142" s="186">
        <v>139</v>
      </c>
      <c r="B142" s="211" t="s">
        <v>782</v>
      </c>
      <c r="C142" s="188">
        <v>4.5</v>
      </c>
      <c r="D142" s="163">
        <v>3.25</v>
      </c>
      <c r="E142" s="164">
        <v>3.5</v>
      </c>
      <c r="F142" s="84">
        <v>7.25</v>
      </c>
      <c r="G142" s="213">
        <v>5</v>
      </c>
      <c r="H142" s="84">
        <v>0.75</v>
      </c>
      <c r="I142" s="189"/>
      <c r="J142" s="189">
        <f t="shared" si="5"/>
        <v>24.25</v>
      </c>
      <c r="K142" s="212" t="s">
        <v>137</v>
      </c>
      <c r="L142" s="211" t="s">
        <v>1031</v>
      </c>
    </row>
    <row r="143" spans="1:12" ht="15.75">
      <c r="A143" s="186">
        <v>140</v>
      </c>
      <c r="B143" s="211" t="s">
        <v>783</v>
      </c>
      <c r="C143" s="188">
        <v>6.5</v>
      </c>
      <c r="D143" s="163">
        <v>5.5</v>
      </c>
      <c r="E143" s="164">
        <v>6.2</v>
      </c>
      <c r="F143" s="84">
        <v>7</v>
      </c>
      <c r="G143" s="213">
        <v>8.5</v>
      </c>
      <c r="H143" s="84">
        <v>6.75</v>
      </c>
      <c r="I143" s="189"/>
      <c r="J143" s="189">
        <f t="shared" si="5"/>
        <v>40.45</v>
      </c>
      <c r="K143" s="212" t="s">
        <v>136</v>
      </c>
      <c r="L143" s="211" t="s">
        <v>1032</v>
      </c>
    </row>
    <row r="144" spans="1:12" ht="15.75">
      <c r="A144" s="186">
        <v>141</v>
      </c>
      <c r="B144" s="211" t="s">
        <v>784</v>
      </c>
      <c r="C144" s="188">
        <v>7</v>
      </c>
      <c r="D144" s="163">
        <v>5.5</v>
      </c>
      <c r="E144" s="164">
        <v>7.5</v>
      </c>
      <c r="F144" s="84">
        <v>7.75</v>
      </c>
      <c r="G144" s="213">
        <v>8</v>
      </c>
      <c r="H144" s="84">
        <v>7.75</v>
      </c>
      <c r="I144" s="189"/>
      <c r="J144" s="189">
        <f t="shared" si="5"/>
        <v>43.5</v>
      </c>
      <c r="K144" s="212" t="s">
        <v>131</v>
      </c>
      <c r="L144" s="211" t="s">
        <v>1033</v>
      </c>
    </row>
    <row r="145" spans="1:12" ht="15.75">
      <c r="A145" s="186">
        <v>142</v>
      </c>
      <c r="B145" s="211" t="s">
        <v>785</v>
      </c>
      <c r="C145" s="188">
        <v>3</v>
      </c>
      <c r="D145" s="163">
        <v>3.25</v>
      </c>
      <c r="E145" s="164">
        <v>3.2</v>
      </c>
      <c r="F145" s="84">
        <v>4.5</v>
      </c>
      <c r="G145" s="213">
        <v>3</v>
      </c>
      <c r="H145" s="84">
        <v>1.75</v>
      </c>
      <c r="I145" s="189"/>
      <c r="J145" s="189">
        <f t="shared" si="5"/>
        <v>18.7</v>
      </c>
      <c r="K145" s="212" t="s">
        <v>136</v>
      </c>
      <c r="L145" s="211" t="s">
        <v>1034</v>
      </c>
    </row>
    <row r="146" spans="1:12" ht="15.75">
      <c r="A146" s="186">
        <v>143</v>
      </c>
      <c r="B146" s="211" t="s">
        <v>786</v>
      </c>
      <c r="C146" s="188">
        <v>5.5</v>
      </c>
      <c r="D146" s="163">
        <v>5.5</v>
      </c>
      <c r="E146" s="164">
        <v>5.8</v>
      </c>
      <c r="F146" s="84">
        <v>7.5</v>
      </c>
      <c r="G146" s="213">
        <v>6.5</v>
      </c>
      <c r="H146" s="84">
        <v>6</v>
      </c>
      <c r="I146" s="189"/>
      <c r="J146" s="189">
        <f t="shared" si="5"/>
        <v>36.8</v>
      </c>
      <c r="K146" s="212" t="s">
        <v>137</v>
      </c>
      <c r="L146" s="211" t="s">
        <v>1035</v>
      </c>
    </row>
    <row r="147" spans="1:12" ht="15.75">
      <c r="A147" s="186">
        <v>144</v>
      </c>
      <c r="B147" s="211" t="s">
        <v>787</v>
      </c>
      <c r="C147" s="188">
        <v>5</v>
      </c>
      <c r="D147" s="163">
        <v>3.25</v>
      </c>
      <c r="E147" s="164">
        <v>5.2</v>
      </c>
      <c r="F147" s="84">
        <v>8.25</v>
      </c>
      <c r="G147" s="213">
        <v>7</v>
      </c>
      <c r="H147" s="84">
        <v>1.5</v>
      </c>
      <c r="I147" s="189"/>
      <c r="J147" s="189">
        <f t="shared" si="5"/>
        <v>30.2</v>
      </c>
      <c r="K147" s="212" t="s">
        <v>137</v>
      </c>
      <c r="L147" s="211" t="s">
        <v>1036</v>
      </c>
    </row>
    <row r="148" spans="1:12" ht="15.75">
      <c r="A148" s="186">
        <v>145</v>
      </c>
      <c r="B148" s="211" t="s">
        <v>788</v>
      </c>
      <c r="C148" s="188">
        <v>4.5</v>
      </c>
      <c r="D148" s="163">
        <v>1.5</v>
      </c>
      <c r="E148" s="164">
        <v>5</v>
      </c>
      <c r="F148" s="84">
        <v>3.5</v>
      </c>
      <c r="G148" s="213">
        <v>4.5</v>
      </c>
      <c r="H148" s="84">
        <v>2.75</v>
      </c>
      <c r="I148" s="189"/>
      <c r="J148" s="189">
        <f t="shared" si="5"/>
        <v>21.75</v>
      </c>
      <c r="K148" s="212" t="s">
        <v>132</v>
      </c>
      <c r="L148" s="211" t="s">
        <v>1037</v>
      </c>
    </row>
    <row r="149" spans="1:12" ht="15.75">
      <c r="A149" s="186">
        <v>146</v>
      </c>
      <c r="B149" s="211" t="s">
        <v>789</v>
      </c>
      <c r="C149" s="188">
        <v>7.5</v>
      </c>
      <c r="D149" s="163">
        <v>3</v>
      </c>
      <c r="E149" s="164">
        <v>5.3</v>
      </c>
      <c r="F149" s="84">
        <v>7.75</v>
      </c>
      <c r="G149" s="213">
        <v>6.5</v>
      </c>
      <c r="H149" s="84">
        <v>2.5</v>
      </c>
      <c r="I149" s="189"/>
      <c r="J149" s="189">
        <f t="shared" si="5"/>
        <v>32.55</v>
      </c>
      <c r="K149" s="212" t="s">
        <v>137</v>
      </c>
      <c r="L149" s="211" t="s">
        <v>1038</v>
      </c>
    </row>
    <row r="150" spans="1:12" ht="15.75">
      <c r="A150" s="186">
        <v>147</v>
      </c>
      <c r="B150" s="211" t="s">
        <v>790</v>
      </c>
      <c r="C150" s="188">
        <v>3.5</v>
      </c>
      <c r="D150" s="163">
        <v>5.5</v>
      </c>
      <c r="E150" s="164">
        <v>3.5</v>
      </c>
      <c r="F150" s="84">
        <v>4.75</v>
      </c>
      <c r="G150" s="213">
        <v>5</v>
      </c>
      <c r="H150" s="84">
        <v>2</v>
      </c>
      <c r="I150" s="189"/>
      <c r="J150" s="189">
        <f t="shared" si="5"/>
        <v>24.25</v>
      </c>
      <c r="K150" s="212" t="s">
        <v>135</v>
      </c>
      <c r="L150" s="211" t="s">
        <v>1039</v>
      </c>
    </row>
    <row r="151" spans="1:12" ht="15.75">
      <c r="A151" s="186">
        <v>148</v>
      </c>
      <c r="B151" s="211" t="s">
        <v>791</v>
      </c>
      <c r="C151" s="188">
        <v>5</v>
      </c>
      <c r="D151" s="163">
        <v>6</v>
      </c>
      <c r="E151" s="164">
        <v>5.8</v>
      </c>
      <c r="F151" s="84">
        <v>5</v>
      </c>
      <c r="G151" s="213">
        <v>9</v>
      </c>
      <c r="H151" s="84">
        <v>5</v>
      </c>
      <c r="I151" s="189"/>
      <c r="J151" s="189">
        <f t="shared" si="5"/>
        <v>35.8</v>
      </c>
      <c r="K151" s="212" t="s">
        <v>136</v>
      </c>
      <c r="L151" s="211" t="s">
        <v>1040</v>
      </c>
    </row>
    <row r="152" spans="1:12" ht="15.75">
      <c r="A152" s="186">
        <v>149</v>
      </c>
      <c r="B152" s="211" t="s">
        <v>792</v>
      </c>
      <c r="C152" s="188">
        <v>4</v>
      </c>
      <c r="D152" s="163">
        <v>6.25</v>
      </c>
      <c r="E152" s="164">
        <v>4.8</v>
      </c>
      <c r="F152" s="84">
        <v>6.25</v>
      </c>
      <c r="G152" s="213">
        <v>7.5</v>
      </c>
      <c r="H152" s="84">
        <v>4.75</v>
      </c>
      <c r="I152" s="189"/>
      <c r="J152" s="189">
        <f t="shared" si="5"/>
        <v>33.55</v>
      </c>
      <c r="K152" s="212" t="s">
        <v>136</v>
      </c>
      <c r="L152" s="211" t="s">
        <v>1041</v>
      </c>
    </row>
    <row r="153" spans="1:12" ht="15.75">
      <c r="A153" s="186">
        <v>150</v>
      </c>
      <c r="B153" s="211" t="s">
        <v>793</v>
      </c>
      <c r="C153" s="188">
        <v>5.5</v>
      </c>
      <c r="D153" s="163">
        <v>2</v>
      </c>
      <c r="E153" s="164">
        <v>3.4</v>
      </c>
      <c r="F153" s="84">
        <v>6.25</v>
      </c>
      <c r="G153" s="213">
        <v>6.5</v>
      </c>
      <c r="H153" s="84">
        <v>5</v>
      </c>
      <c r="I153" s="189"/>
      <c r="J153" s="189">
        <f t="shared" si="5"/>
        <v>28.65</v>
      </c>
      <c r="K153" s="212" t="s">
        <v>161</v>
      </c>
      <c r="L153" s="211" t="s">
        <v>1042</v>
      </c>
    </row>
    <row r="154" spans="1:12" ht="15.75">
      <c r="A154" s="186">
        <v>151</v>
      </c>
      <c r="B154" s="211" t="s">
        <v>794</v>
      </c>
      <c r="C154" s="188">
        <v>4.5</v>
      </c>
      <c r="D154" s="163">
        <v>2.75</v>
      </c>
      <c r="E154" s="164">
        <v>3.8</v>
      </c>
      <c r="F154" s="84">
        <v>3.75</v>
      </c>
      <c r="G154" s="213">
        <v>5.5</v>
      </c>
      <c r="H154" s="84">
        <v>2.5</v>
      </c>
      <c r="I154" s="189"/>
      <c r="J154" s="189">
        <f t="shared" si="5"/>
        <v>22.8</v>
      </c>
      <c r="K154" s="212" t="s">
        <v>132</v>
      </c>
      <c r="L154" s="211" t="s">
        <v>1043</v>
      </c>
    </row>
    <row r="155" spans="1:12" ht="15.75">
      <c r="A155" s="186">
        <v>152</v>
      </c>
      <c r="B155" s="211" t="s">
        <v>795</v>
      </c>
      <c r="C155" s="188">
        <v>6</v>
      </c>
      <c r="D155" s="163">
        <v>3.5</v>
      </c>
      <c r="E155" s="164">
        <v>3.8</v>
      </c>
      <c r="F155" s="84">
        <v>2.25</v>
      </c>
      <c r="G155" s="213">
        <v>3.5</v>
      </c>
      <c r="H155" s="84">
        <v>3.75</v>
      </c>
      <c r="I155" s="189"/>
      <c r="J155" s="189">
        <f t="shared" si="5"/>
        <v>22.8</v>
      </c>
      <c r="K155" s="212" t="s">
        <v>138</v>
      </c>
      <c r="L155" s="211" t="s">
        <v>1044</v>
      </c>
    </row>
    <row r="156" spans="1:12" ht="15.75">
      <c r="A156" s="186">
        <v>153</v>
      </c>
      <c r="B156" s="211" t="s">
        <v>796</v>
      </c>
      <c r="C156" s="188">
        <v>5</v>
      </c>
      <c r="D156" s="163">
        <v>5.25</v>
      </c>
      <c r="E156" s="164">
        <v>7.5</v>
      </c>
      <c r="F156" s="84">
        <v>6</v>
      </c>
      <c r="G156" s="213">
        <v>6.5</v>
      </c>
      <c r="H156" s="84">
        <v>6.5</v>
      </c>
      <c r="I156" s="189"/>
      <c r="J156" s="189">
        <f t="shared" si="5"/>
        <v>36.75</v>
      </c>
      <c r="K156" s="212" t="s">
        <v>136</v>
      </c>
      <c r="L156" s="211" t="s">
        <v>1045</v>
      </c>
    </row>
    <row r="157" spans="1:12" ht="15.75">
      <c r="A157" s="186">
        <v>154</v>
      </c>
      <c r="B157" s="211" t="s">
        <v>797</v>
      </c>
      <c r="C157" s="188">
        <v>4</v>
      </c>
      <c r="D157" s="163">
        <v>1.25</v>
      </c>
      <c r="E157" s="164">
        <v>3.5</v>
      </c>
      <c r="F157" s="84">
        <v>2.25</v>
      </c>
      <c r="G157" s="213">
        <v>3</v>
      </c>
      <c r="H157" s="84">
        <v>1</v>
      </c>
      <c r="I157" s="189"/>
      <c r="J157" s="189">
        <f t="shared" si="5"/>
        <v>15</v>
      </c>
      <c r="K157" s="212" t="s">
        <v>132</v>
      </c>
      <c r="L157" s="211" t="s">
        <v>1046</v>
      </c>
    </row>
    <row r="158" spans="1:12" ht="15.75">
      <c r="A158" s="186">
        <v>155</v>
      </c>
      <c r="B158" s="211" t="s">
        <v>798</v>
      </c>
      <c r="C158" s="188">
        <v>5</v>
      </c>
      <c r="D158" s="163">
        <v>3.5</v>
      </c>
      <c r="E158" s="164">
        <v>5.8</v>
      </c>
      <c r="F158" s="84">
        <v>7</v>
      </c>
      <c r="G158" s="213">
        <v>6.5</v>
      </c>
      <c r="H158" s="84">
        <v>2.25</v>
      </c>
      <c r="I158" s="189"/>
      <c r="J158" s="189">
        <f t="shared" si="5"/>
        <v>30.05</v>
      </c>
      <c r="K158" s="212" t="s">
        <v>137</v>
      </c>
      <c r="L158" s="211" t="s">
        <v>1047</v>
      </c>
    </row>
    <row r="159" spans="1:12" ht="15.75">
      <c r="A159" s="186">
        <v>156</v>
      </c>
      <c r="B159" s="211" t="s">
        <v>799</v>
      </c>
      <c r="C159" s="188">
        <v>5</v>
      </c>
      <c r="D159" s="163">
        <v>5.5</v>
      </c>
      <c r="E159" s="164">
        <v>5.4</v>
      </c>
      <c r="F159" s="84">
        <v>6.5</v>
      </c>
      <c r="G159" s="213">
        <v>5</v>
      </c>
      <c r="H159" s="84">
        <v>2.5</v>
      </c>
      <c r="I159" s="189"/>
      <c r="J159" s="189">
        <f t="shared" si="5"/>
        <v>29.9</v>
      </c>
      <c r="K159" s="212" t="s">
        <v>136</v>
      </c>
      <c r="L159" s="211" t="s">
        <v>1048</v>
      </c>
    </row>
    <row r="160" spans="1:12" ht="15.75">
      <c r="A160" s="186">
        <v>157</v>
      </c>
      <c r="B160" s="211" t="s">
        <v>800</v>
      </c>
      <c r="C160" s="188">
        <v>6</v>
      </c>
      <c r="D160" s="163">
        <v>5</v>
      </c>
      <c r="E160" s="164">
        <v>4.2</v>
      </c>
      <c r="F160" s="84">
        <v>0.75</v>
      </c>
      <c r="G160" s="213">
        <v>2</v>
      </c>
      <c r="H160" s="84">
        <v>2</v>
      </c>
      <c r="I160" s="189"/>
      <c r="J160" s="189">
        <f t="shared" si="5"/>
        <v>19.95</v>
      </c>
      <c r="K160" s="212" t="s">
        <v>132</v>
      </c>
      <c r="L160" s="211" t="s">
        <v>1049</v>
      </c>
    </row>
    <row r="161" spans="1:12" ht="15.75">
      <c r="A161" s="186">
        <v>158</v>
      </c>
      <c r="B161" s="211" t="s">
        <v>801</v>
      </c>
      <c r="C161" s="188">
        <v>4</v>
      </c>
      <c r="D161" s="163">
        <v>2.5</v>
      </c>
      <c r="E161" s="164">
        <v>4.5</v>
      </c>
      <c r="F161" s="84">
        <v>1.75</v>
      </c>
      <c r="G161" s="213">
        <v>3.5</v>
      </c>
      <c r="H161" s="84">
        <v>1.75</v>
      </c>
      <c r="I161" s="189"/>
      <c r="J161" s="189">
        <f aca="true" t="shared" si="6" ref="J161:J190">C161+D161+E161+F161+G161+H161</f>
        <v>18</v>
      </c>
      <c r="K161" s="212" t="s">
        <v>138</v>
      </c>
      <c r="L161" s="211" t="s">
        <v>1050</v>
      </c>
    </row>
    <row r="162" spans="1:12" ht="15.75">
      <c r="A162" s="186">
        <v>159</v>
      </c>
      <c r="B162" s="211" t="s">
        <v>802</v>
      </c>
      <c r="C162" s="188">
        <v>4</v>
      </c>
      <c r="D162" s="163">
        <v>5</v>
      </c>
      <c r="E162" s="164">
        <v>4</v>
      </c>
      <c r="F162" s="84">
        <v>2</v>
      </c>
      <c r="G162" s="213">
        <v>3</v>
      </c>
      <c r="H162" s="84">
        <v>4</v>
      </c>
      <c r="I162" s="189"/>
      <c r="J162" s="189">
        <f t="shared" si="6"/>
        <v>22</v>
      </c>
      <c r="K162" s="212" t="s">
        <v>161</v>
      </c>
      <c r="L162" s="211" t="s">
        <v>1051</v>
      </c>
    </row>
    <row r="163" spans="1:12" ht="15.75">
      <c r="A163" s="186">
        <v>160</v>
      </c>
      <c r="B163" s="211" t="s">
        <v>803</v>
      </c>
      <c r="C163" s="188">
        <v>5.5</v>
      </c>
      <c r="D163" s="163">
        <v>5.5</v>
      </c>
      <c r="E163" s="164">
        <v>7</v>
      </c>
      <c r="F163" s="84">
        <v>8</v>
      </c>
      <c r="G163" s="213">
        <v>9</v>
      </c>
      <c r="H163" s="84">
        <v>6.75</v>
      </c>
      <c r="I163" s="189"/>
      <c r="J163" s="189">
        <f t="shared" si="6"/>
        <v>41.75</v>
      </c>
      <c r="K163" s="212" t="s">
        <v>136</v>
      </c>
      <c r="L163" s="211" t="s">
        <v>1052</v>
      </c>
    </row>
    <row r="164" spans="1:12" ht="15.75">
      <c r="A164" s="186">
        <v>161</v>
      </c>
      <c r="B164" s="211" t="s">
        <v>804</v>
      </c>
      <c r="C164" s="188">
        <v>6</v>
      </c>
      <c r="D164" s="163">
        <v>5.25</v>
      </c>
      <c r="E164" s="164">
        <v>5.8</v>
      </c>
      <c r="F164" s="84">
        <v>5</v>
      </c>
      <c r="G164" s="213">
        <v>8.5</v>
      </c>
      <c r="H164" s="84">
        <v>6</v>
      </c>
      <c r="I164" s="189"/>
      <c r="J164" s="189">
        <f t="shared" si="6"/>
        <v>36.55</v>
      </c>
      <c r="K164" s="212" t="s">
        <v>161</v>
      </c>
      <c r="L164" s="211" t="s">
        <v>1053</v>
      </c>
    </row>
    <row r="165" spans="1:12" ht="15.75">
      <c r="A165" s="186">
        <v>162</v>
      </c>
      <c r="B165" s="211" t="s">
        <v>805</v>
      </c>
      <c r="C165" s="188">
        <v>5.5</v>
      </c>
      <c r="D165" s="163">
        <v>4</v>
      </c>
      <c r="E165" s="164">
        <v>5.8</v>
      </c>
      <c r="F165" s="84">
        <v>5.5</v>
      </c>
      <c r="G165" s="213">
        <v>7.5</v>
      </c>
      <c r="H165" s="84">
        <v>5.75</v>
      </c>
      <c r="I165" s="189"/>
      <c r="J165" s="189">
        <f t="shared" si="6"/>
        <v>34.05</v>
      </c>
      <c r="K165" s="212" t="s">
        <v>134</v>
      </c>
      <c r="L165" s="211" t="s">
        <v>1054</v>
      </c>
    </row>
    <row r="166" spans="1:12" ht="15.75">
      <c r="A166" s="186">
        <v>163</v>
      </c>
      <c r="B166" s="211" t="s">
        <v>806</v>
      </c>
      <c r="C166" s="188">
        <v>7.5</v>
      </c>
      <c r="D166" s="163">
        <v>4.75</v>
      </c>
      <c r="E166" s="164">
        <v>5</v>
      </c>
      <c r="F166" s="84">
        <v>3.5</v>
      </c>
      <c r="G166" s="213">
        <v>5.5</v>
      </c>
      <c r="H166" s="84">
        <v>6.25</v>
      </c>
      <c r="I166" s="189"/>
      <c r="J166" s="189">
        <f t="shared" si="6"/>
        <v>32.5</v>
      </c>
      <c r="K166" s="212" t="s">
        <v>132</v>
      </c>
      <c r="L166" s="211" t="s">
        <v>1055</v>
      </c>
    </row>
    <row r="167" spans="1:12" ht="15.75">
      <c r="A167" s="186">
        <v>164</v>
      </c>
      <c r="B167" s="211" t="s">
        <v>807</v>
      </c>
      <c r="C167" s="188">
        <v>2.5</v>
      </c>
      <c r="D167" s="163">
        <v>5.75</v>
      </c>
      <c r="E167" s="164">
        <v>4.5</v>
      </c>
      <c r="F167" s="84">
        <v>4.25</v>
      </c>
      <c r="G167" s="213">
        <v>6.5</v>
      </c>
      <c r="H167" s="84">
        <v>3.25</v>
      </c>
      <c r="I167" s="189"/>
      <c r="J167" s="189">
        <f t="shared" si="6"/>
        <v>26.75</v>
      </c>
      <c r="K167" s="212" t="s">
        <v>136</v>
      </c>
      <c r="L167" s="211" t="s">
        <v>1056</v>
      </c>
    </row>
    <row r="168" spans="1:12" ht="15.75">
      <c r="A168" s="186">
        <v>165</v>
      </c>
      <c r="B168" s="211" t="s">
        <v>808</v>
      </c>
      <c r="C168" s="188">
        <v>0</v>
      </c>
      <c r="D168" s="163">
        <v>5.25</v>
      </c>
      <c r="E168" s="164">
        <v>5.2</v>
      </c>
      <c r="F168" s="84">
        <v>6.5</v>
      </c>
      <c r="G168" s="213">
        <v>7</v>
      </c>
      <c r="H168" s="84">
        <v>5.5</v>
      </c>
      <c r="I168" s="189"/>
      <c r="J168" s="189">
        <f t="shared" si="6"/>
        <v>29.45</v>
      </c>
      <c r="K168" s="212" t="s">
        <v>137</v>
      </c>
      <c r="L168" s="211" t="s">
        <v>1057</v>
      </c>
    </row>
    <row r="169" spans="1:12" ht="15.75">
      <c r="A169" s="186">
        <v>166</v>
      </c>
      <c r="B169" s="211" t="s">
        <v>809</v>
      </c>
      <c r="C169" s="188">
        <v>6.5</v>
      </c>
      <c r="D169" s="163">
        <v>5.75</v>
      </c>
      <c r="E169" s="164">
        <v>5.5</v>
      </c>
      <c r="F169" s="84">
        <v>7.75</v>
      </c>
      <c r="G169" s="213">
        <v>9</v>
      </c>
      <c r="H169" s="84">
        <v>4.75</v>
      </c>
      <c r="I169" s="189"/>
      <c r="J169" s="189">
        <f t="shared" si="6"/>
        <v>39.25</v>
      </c>
      <c r="K169" s="212" t="s">
        <v>134</v>
      </c>
      <c r="L169" s="211" t="s">
        <v>1058</v>
      </c>
    </row>
    <row r="170" spans="1:12" ht="15.75">
      <c r="A170" s="186">
        <v>167</v>
      </c>
      <c r="B170" s="211" t="s">
        <v>810</v>
      </c>
      <c r="C170" s="188">
        <v>2</v>
      </c>
      <c r="D170" s="163">
        <v>1</v>
      </c>
      <c r="E170" s="164">
        <v>4</v>
      </c>
      <c r="F170" s="84">
        <v>0.5</v>
      </c>
      <c r="G170" s="213">
        <v>2</v>
      </c>
      <c r="H170" s="84">
        <v>4.75</v>
      </c>
      <c r="I170" s="189"/>
      <c r="J170" s="189">
        <f t="shared" si="6"/>
        <v>14.25</v>
      </c>
      <c r="K170" s="212" t="s">
        <v>132</v>
      </c>
      <c r="L170" s="211" t="s">
        <v>1059</v>
      </c>
    </row>
    <row r="171" spans="1:12" ht="15.75">
      <c r="A171" s="186">
        <v>168</v>
      </c>
      <c r="B171" s="211" t="s">
        <v>811</v>
      </c>
      <c r="C171" s="188">
        <v>4</v>
      </c>
      <c r="D171" s="163">
        <v>4.5</v>
      </c>
      <c r="E171" s="164">
        <v>3.7</v>
      </c>
      <c r="F171" s="84">
        <v>2</v>
      </c>
      <c r="G171" s="213">
        <v>2</v>
      </c>
      <c r="H171" s="84">
        <v>5</v>
      </c>
      <c r="I171" s="189"/>
      <c r="J171" s="189">
        <f t="shared" si="6"/>
        <v>21.2</v>
      </c>
      <c r="K171" s="212" t="s">
        <v>132</v>
      </c>
      <c r="L171" s="211" t="s">
        <v>1060</v>
      </c>
    </row>
    <row r="172" spans="1:12" ht="15.75">
      <c r="A172" s="186">
        <v>169</v>
      </c>
      <c r="B172" s="211" t="s">
        <v>812</v>
      </c>
      <c r="C172" s="188">
        <v>4.5</v>
      </c>
      <c r="D172" s="163">
        <v>1.75</v>
      </c>
      <c r="E172" s="164">
        <v>5</v>
      </c>
      <c r="F172" s="84">
        <v>1.75</v>
      </c>
      <c r="G172" s="213">
        <v>4</v>
      </c>
      <c r="H172" s="84">
        <v>7</v>
      </c>
      <c r="I172" s="189"/>
      <c r="J172" s="189">
        <f t="shared" si="6"/>
        <v>24</v>
      </c>
      <c r="K172" s="212" t="s">
        <v>136</v>
      </c>
      <c r="L172" s="211" t="s">
        <v>1061</v>
      </c>
    </row>
    <row r="173" spans="1:12" ht="15.75">
      <c r="A173" s="186">
        <v>170</v>
      </c>
      <c r="B173" s="211" t="s">
        <v>813</v>
      </c>
      <c r="C173" s="188">
        <v>2</v>
      </c>
      <c r="D173" s="163">
        <v>2</v>
      </c>
      <c r="E173" s="164">
        <v>5</v>
      </c>
      <c r="F173" s="84">
        <v>5</v>
      </c>
      <c r="G173" s="213">
        <v>2.5</v>
      </c>
      <c r="H173" s="84">
        <v>3</v>
      </c>
      <c r="I173" s="189"/>
      <c r="J173" s="189">
        <f t="shared" si="6"/>
        <v>19.5</v>
      </c>
      <c r="K173" s="212" t="s">
        <v>134</v>
      </c>
      <c r="L173" s="211" t="s">
        <v>1062</v>
      </c>
    </row>
    <row r="174" spans="1:12" ht="15.75">
      <c r="A174" s="186">
        <v>171</v>
      </c>
      <c r="B174" s="211" t="s">
        <v>153</v>
      </c>
      <c r="C174" s="188">
        <v>4.5</v>
      </c>
      <c r="D174" s="163">
        <v>3</v>
      </c>
      <c r="E174" s="164">
        <v>4.5</v>
      </c>
      <c r="F174" s="84">
        <v>4.25</v>
      </c>
      <c r="G174" s="213">
        <v>2</v>
      </c>
      <c r="H174" s="84">
        <v>2.5</v>
      </c>
      <c r="I174" s="189"/>
      <c r="J174" s="189">
        <f t="shared" si="6"/>
        <v>20.75</v>
      </c>
      <c r="K174" s="212" t="s">
        <v>132</v>
      </c>
      <c r="L174" s="211" t="s">
        <v>1063</v>
      </c>
    </row>
    <row r="175" spans="1:12" ht="15.75">
      <c r="A175" s="186">
        <v>172</v>
      </c>
      <c r="B175" s="211" t="s">
        <v>814</v>
      </c>
      <c r="C175" s="188">
        <v>5</v>
      </c>
      <c r="D175" s="163">
        <v>2</v>
      </c>
      <c r="E175" s="164">
        <v>4.5</v>
      </c>
      <c r="F175" s="84">
        <v>4.5</v>
      </c>
      <c r="G175" s="213">
        <v>2.5</v>
      </c>
      <c r="H175" s="84">
        <v>1</v>
      </c>
      <c r="I175" s="189"/>
      <c r="J175" s="189">
        <f t="shared" si="6"/>
        <v>19.5</v>
      </c>
      <c r="K175" s="212" t="s">
        <v>135</v>
      </c>
      <c r="L175" s="211" t="s">
        <v>1064</v>
      </c>
    </row>
    <row r="176" spans="1:12" ht="15.75">
      <c r="A176" s="186">
        <v>173</v>
      </c>
      <c r="B176" s="211" t="s">
        <v>815</v>
      </c>
      <c r="C176" s="188">
        <v>6</v>
      </c>
      <c r="D176" s="163">
        <v>1.75</v>
      </c>
      <c r="E176" s="164">
        <v>5.5</v>
      </c>
      <c r="F176" s="84">
        <v>6.75</v>
      </c>
      <c r="G176" s="213">
        <v>5</v>
      </c>
      <c r="H176" s="84">
        <v>2.5</v>
      </c>
      <c r="I176" s="189"/>
      <c r="J176" s="189">
        <f t="shared" si="6"/>
        <v>27.5</v>
      </c>
      <c r="K176" s="212" t="s">
        <v>137</v>
      </c>
      <c r="L176" s="211" t="s">
        <v>1065</v>
      </c>
    </row>
    <row r="177" spans="1:12" ht="15.75">
      <c r="A177" s="186">
        <v>174</v>
      </c>
      <c r="B177" s="211" t="s">
        <v>816</v>
      </c>
      <c r="C177" s="188">
        <v>5.5</v>
      </c>
      <c r="D177" s="163">
        <v>3.25</v>
      </c>
      <c r="E177" s="164">
        <v>5</v>
      </c>
      <c r="F177" s="84">
        <v>3.5</v>
      </c>
      <c r="G177" s="213">
        <v>5.5</v>
      </c>
      <c r="H177" s="84">
        <v>6.5</v>
      </c>
      <c r="I177" s="189"/>
      <c r="J177" s="189">
        <f t="shared" si="6"/>
        <v>29.25</v>
      </c>
      <c r="K177" s="212" t="s">
        <v>136</v>
      </c>
      <c r="L177" s="211" t="s">
        <v>1066</v>
      </c>
    </row>
    <row r="178" spans="1:12" ht="15.75">
      <c r="A178" s="186">
        <v>175</v>
      </c>
      <c r="B178" s="211" t="s">
        <v>817</v>
      </c>
      <c r="C178" s="188">
        <v>5.5</v>
      </c>
      <c r="D178" s="163">
        <v>2.5</v>
      </c>
      <c r="E178" s="164">
        <v>5.5</v>
      </c>
      <c r="F178" s="84">
        <v>3.5</v>
      </c>
      <c r="G178" s="213">
        <v>3.5</v>
      </c>
      <c r="H178" s="84">
        <v>4.75</v>
      </c>
      <c r="I178" s="189"/>
      <c r="J178" s="189">
        <f t="shared" si="6"/>
        <v>25.25</v>
      </c>
      <c r="K178" s="212" t="s">
        <v>134</v>
      </c>
      <c r="L178" s="211" t="s">
        <v>1067</v>
      </c>
    </row>
    <row r="179" spans="1:12" ht="15.75">
      <c r="A179" s="186">
        <v>176</v>
      </c>
      <c r="B179" s="211" t="s">
        <v>818</v>
      </c>
      <c r="C179" s="188">
        <v>7.5</v>
      </c>
      <c r="D179" s="163">
        <v>5.75</v>
      </c>
      <c r="E179" s="164">
        <v>5.5</v>
      </c>
      <c r="F179" s="84">
        <v>4.25</v>
      </c>
      <c r="G179" s="213">
        <v>5</v>
      </c>
      <c r="H179" s="84">
        <v>7.75</v>
      </c>
      <c r="I179" s="189"/>
      <c r="J179" s="189">
        <f t="shared" si="6"/>
        <v>35.75</v>
      </c>
      <c r="K179" s="212" t="s">
        <v>131</v>
      </c>
      <c r="L179" s="211" t="s">
        <v>1068</v>
      </c>
    </row>
    <row r="180" spans="1:12" ht="15.75">
      <c r="A180" s="186">
        <v>177</v>
      </c>
      <c r="B180" s="211" t="s">
        <v>819</v>
      </c>
      <c r="C180" s="188">
        <v>6.5</v>
      </c>
      <c r="D180" s="163">
        <v>6.5</v>
      </c>
      <c r="E180" s="164">
        <v>7</v>
      </c>
      <c r="F180" s="84">
        <v>4.5</v>
      </c>
      <c r="G180" s="213">
        <v>7.5</v>
      </c>
      <c r="H180" s="84">
        <v>8</v>
      </c>
      <c r="I180" s="189"/>
      <c r="J180" s="189">
        <f t="shared" si="6"/>
        <v>40</v>
      </c>
      <c r="K180" s="212" t="s">
        <v>131</v>
      </c>
      <c r="L180" s="211" t="s">
        <v>1069</v>
      </c>
    </row>
    <row r="181" spans="1:12" ht="15.75">
      <c r="A181" s="186">
        <v>178</v>
      </c>
      <c r="B181" s="211" t="s">
        <v>820</v>
      </c>
      <c r="C181" s="188">
        <v>5</v>
      </c>
      <c r="D181" s="163">
        <v>1.25</v>
      </c>
      <c r="E181" s="164">
        <v>5</v>
      </c>
      <c r="F181" s="84">
        <v>6.25</v>
      </c>
      <c r="G181" s="213">
        <v>6</v>
      </c>
      <c r="H181" s="84">
        <v>6.75</v>
      </c>
      <c r="I181" s="189"/>
      <c r="J181" s="189">
        <f t="shared" si="6"/>
        <v>30.25</v>
      </c>
      <c r="K181" s="212" t="s">
        <v>137</v>
      </c>
      <c r="L181" s="211" t="s">
        <v>1070</v>
      </c>
    </row>
    <row r="182" spans="1:12" ht="15.75">
      <c r="A182" s="186">
        <v>179</v>
      </c>
      <c r="B182" s="211" t="s">
        <v>821</v>
      </c>
      <c r="C182" s="188">
        <v>6.5</v>
      </c>
      <c r="D182" s="163">
        <v>6.75</v>
      </c>
      <c r="E182" s="164">
        <v>5</v>
      </c>
      <c r="F182" s="84">
        <v>7.25</v>
      </c>
      <c r="G182" s="213">
        <v>8</v>
      </c>
      <c r="H182" s="84">
        <v>8.25</v>
      </c>
      <c r="I182" s="189"/>
      <c r="J182" s="189">
        <f t="shared" si="6"/>
        <v>41.75</v>
      </c>
      <c r="K182" s="212" t="s">
        <v>131</v>
      </c>
      <c r="L182" s="211" t="s">
        <v>1071</v>
      </c>
    </row>
    <row r="183" spans="1:12" ht="15.75">
      <c r="A183" s="186">
        <v>180</v>
      </c>
      <c r="B183" s="211" t="s">
        <v>822</v>
      </c>
      <c r="C183" s="188">
        <v>6.5</v>
      </c>
      <c r="D183" s="163">
        <v>2.25</v>
      </c>
      <c r="E183" s="164">
        <v>6</v>
      </c>
      <c r="F183" s="84">
        <v>4.5</v>
      </c>
      <c r="G183" s="213">
        <v>7.5</v>
      </c>
      <c r="H183" s="84">
        <v>7</v>
      </c>
      <c r="I183" s="189"/>
      <c r="J183" s="189">
        <f t="shared" si="6"/>
        <v>33.75</v>
      </c>
      <c r="K183" s="212" t="s">
        <v>134</v>
      </c>
      <c r="L183" s="211" t="s">
        <v>1072</v>
      </c>
    </row>
    <row r="184" spans="1:12" ht="15.75">
      <c r="A184" s="186">
        <v>181</v>
      </c>
      <c r="B184" s="211" t="s">
        <v>823</v>
      </c>
      <c r="C184" s="188">
        <v>7</v>
      </c>
      <c r="D184" s="163">
        <v>4</v>
      </c>
      <c r="E184" s="164">
        <v>5</v>
      </c>
      <c r="F184" s="84">
        <v>6</v>
      </c>
      <c r="G184" s="213">
        <v>7</v>
      </c>
      <c r="H184" s="84">
        <v>7.25</v>
      </c>
      <c r="I184" s="189"/>
      <c r="J184" s="189">
        <f t="shared" si="6"/>
        <v>36.25</v>
      </c>
      <c r="K184" s="212" t="s">
        <v>131</v>
      </c>
      <c r="L184" s="211" t="s">
        <v>1073</v>
      </c>
    </row>
    <row r="185" spans="1:12" ht="15.75">
      <c r="A185" s="186">
        <v>182</v>
      </c>
      <c r="B185" s="211" t="s">
        <v>824</v>
      </c>
      <c r="C185" s="188">
        <v>5</v>
      </c>
      <c r="D185" s="163">
        <v>2.75</v>
      </c>
      <c r="E185" s="164">
        <v>3</v>
      </c>
      <c r="F185" s="84">
        <v>3</v>
      </c>
      <c r="G185" s="213">
        <v>6</v>
      </c>
      <c r="H185" s="84">
        <v>6.75</v>
      </c>
      <c r="I185" s="189"/>
      <c r="J185" s="189">
        <f t="shared" si="6"/>
        <v>26.5</v>
      </c>
      <c r="K185" s="212" t="s">
        <v>134</v>
      </c>
      <c r="L185" s="211" t="s">
        <v>1074</v>
      </c>
    </row>
    <row r="186" spans="1:12" ht="15.75">
      <c r="A186" s="186">
        <v>183</v>
      </c>
      <c r="B186" s="211" t="s">
        <v>825</v>
      </c>
      <c r="C186" s="188">
        <v>5</v>
      </c>
      <c r="D186" s="163">
        <v>3.25</v>
      </c>
      <c r="E186" s="164">
        <v>4</v>
      </c>
      <c r="F186" s="84">
        <v>6</v>
      </c>
      <c r="G186" s="213">
        <v>5.5</v>
      </c>
      <c r="H186" s="84">
        <v>6.25</v>
      </c>
      <c r="I186" s="189"/>
      <c r="J186" s="189">
        <f t="shared" si="6"/>
        <v>30</v>
      </c>
      <c r="K186" s="212" t="s">
        <v>137</v>
      </c>
      <c r="L186" s="211" t="s">
        <v>1075</v>
      </c>
    </row>
    <row r="187" spans="1:12" ht="15.75">
      <c r="A187" s="186">
        <v>184</v>
      </c>
      <c r="B187" s="211" t="s">
        <v>826</v>
      </c>
      <c r="C187" s="188">
        <v>5.5</v>
      </c>
      <c r="D187" s="163">
        <v>3.75</v>
      </c>
      <c r="E187" s="164">
        <v>5</v>
      </c>
      <c r="F187" s="84">
        <v>3.75</v>
      </c>
      <c r="G187" s="213">
        <v>5.5</v>
      </c>
      <c r="H187" s="84">
        <v>4.5</v>
      </c>
      <c r="I187" s="189"/>
      <c r="J187" s="189">
        <f t="shared" si="6"/>
        <v>28</v>
      </c>
      <c r="K187" s="212" t="s">
        <v>134</v>
      </c>
      <c r="L187" s="211" t="s">
        <v>1076</v>
      </c>
    </row>
    <row r="188" spans="1:12" ht="15.75">
      <c r="A188" s="186">
        <v>185</v>
      </c>
      <c r="B188" s="211" t="s">
        <v>148</v>
      </c>
      <c r="C188" s="188">
        <v>5</v>
      </c>
      <c r="D188" s="163">
        <v>2.25</v>
      </c>
      <c r="E188" s="164">
        <v>4</v>
      </c>
      <c r="F188" s="84">
        <v>2.5</v>
      </c>
      <c r="G188" s="213">
        <v>3</v>
      </c>
      <c r="H188" s="84">
        <v>4</v>
      </c>
      <c r="I188" s="189"/>
      <c r="J188" s="189">
        <f t="shared" si="6"/>
        <v>20.75</v>
      </c>
      <c r="K188" s="212" t="s">
        <v>161</v>
      </c>
      <c r="L188" s="211" t="s">
        <v>1077</v>
      </c>
    </row>
    <row r="189" spans="1:12" ht="15.75">
      <c r="A189" s="186">
        <v>186</v>
      </c>
      <c r="B189" s="211" t="s">
        <v>827</v>
      </c>
      <c r="C189" s="188">
        <v>5.5</v>
      </c>
      <c r="D189" s="163">
        <v>3.5</v>
      </c>
      <c r="E189" s="164">
        <v>5</v>
      </c>
      <c r="F189" s="84">
        <v>2.5</v>
      </c>
      <c r="G189" s="213">
        <v>3</v>
      </c>
      <c r="H189" s="84">
        <v>7</v>
      </c>
      <c r="I189" s="189"/>
      <c r="J189" s="189">
        <f t="shared" si="6"/>
        <v>26.5</v>
      </c>
      <c r="K189" s="212" t="s">
        <v>136</v>
      </c>
      <c r="L189" s="211" t="s">
        <v>1078</v>
      </c>
    </row>
    <row r="190" spans="1:12" ht="15.75">
      <c r="A190" s="186">
        <v>187</v>
      </c>
      <c r="B190" s="211" t="s">
        <v>828</v>
      </c>
      <c r="C190" s="188">
        <v>4.5</v>
      </c>
      <c r="D190" s="163">
        <v>2</v>
      </c>
      <c r="E190" s="164">
        <v>2</v>
      </c>
      <c r="F190" s="84">
        <v>2.25</v>
      </c>
      <c r="G190" s="213">
        <v>2.5</v>
      </c>
      <c r="H190" s="84">
        <v>1.5</v>
      </c>
      <c r="I190" s="189"/>
      <c r="J190" s="189">
        <f t="shared" si="6"/>
        <v>14.75</v>
      </c>
      <c r="K190" s="212" t="s">
        <v>135</v>
      </c>
      <c r="L190" s="211" t="s">
        <v>1079</v>
      </c>
    </row>
    <row r="191" spans="1:12" ht="15.75">
      <c r="A191" s="186">
        <v>188</v>
      </c>
      <c r="B191" s="211" t="s">
        <v>829</v>
      </c>
      <c r="C191" s="188"/>
      <c r="D191" s="163"/>
      <c r="E191" s="164"/>
      <c r="F191" s="84"/>
      <c r="G191" s="213"/>
      <c r="H191" s="84"/>
      <c r="I191" s="189"/>
      <c r="J191" s="189"/>
      <c r="K191" s="212" t="s">
        <v>132</v>
      </c>
      <c r="L191" s="211" t="s">
        <v>1080</v>
      </c>
    </row>
    <row r="192" spans="1:12" ht="15.75">
      <c r="A192" s="186">
        <v>189</v>
      </c>
      <c r="B192" s="211" t="s">
        <v>830</v>
      </c>
      <c r="C192" s="188">
        <v>6.5</v>
      </c>
      <c r="D192" s="163">
        <v>6</v>
      </c>
      <c r="E192" s="164">
        <v>8</v>
      </c>
      <c r="F192" s="84">
        <v>3.75</v>
      </c>
      <c r="G192" s="213">
        <v>8</v>
      </c>
      <c r="H192" s="84">
        <v>7.25</v>
      </c>
      <c r="I192" s="189"/>
      <c r="J192" s="189">
        <f aca="true" t="shared" si="7" ref="J192:J235">C192+D192+E192+F192+G192+H192</f>
        <v>39.5</v>
      </c>
      <c r="K192" s="212" t="s">
        <v>131</v>
      </c>
      <c r="L192" s="211" t="s">
        <v>1081</v>
      </c>
    </row>
    <row r="193" spans="1:12" ht="15.75">
      <c r="A193" s="186">
        <v>190</v>
      </c>
      <c r="B193" s="211" t="s">
        <v>830</v>
      </c>
      <c r="C193" s="188">
        <v>6</v>
      </c>
      <c r="D193" s="163">
        <v>2.25</v>
      </c>
      <c r="E193" s="164">
        <v>5</v>
      </c>
      <c r="F193" s="84">
        <v>1</v>
      </c>
      <c r="G193" s="213">
        <v>5</v>
      </c>
      <c r="H193" s="84">
        <v>6.75</v>
      </c>
      <c r="I193" s="189"/>
      <c r="J193" s="189">
        <f t="shared" si="7"/>
        <v>26</v>
      </c>
      <c r="K193" s="212" t="s">
        <v>134</v>
      </c>
      <c r="L193" s="211" t="s">
        <v>1082</v>
      </c>
    </row>
    <row r="194" spans="1:12" ht="15.75">
      <c r="A194" s="186">
        <v>191</v>
      </c>
      <c r="B194" s="211" t="s">
        <v>831</v>
      </c>
      <c r="C194" s="188">
        <v>7</v>
      </c>
      <c r="D194" s="163">
        <v>3.5</v>
      </c>
      <c r="E194" s="164">
        <v>6</v>
      </c>
      <c r="F194" s="84">
        <v>3.25</v>
      </c>
      <c r="G194" s="213">
        <v>5.5</v>
      </c>
      <c r="H194" s="84">
        <v>6.25</v>
      </c>
      <c r="I194" s="189"/>
      <c r="J194" s="189">
        <f t="shared" si="7"/>
        <v>31.5</v>
      </c>
      <c r="K194" s="212" t="s">
        <v>132</v>
      </c>
      <c r="L194" s="211" t="s">
        <v>1083</v>
      </c>
    </row>
    <row r="195" spans="1:12" ht="15.75">
      <c r="A195" s="186">
        <v>192</v>
      </c>
      <c r="B195" s="211" t="s">
        <v>832</v>
      </c>
      <c r="C195" s="188">
        <v>5</v>
      </c>
      <c r="D195" s="163">
        <v>2.25</v>
      </c>
      <c r="E195" s="164">
        <v>7</v>
      </c>
      <c r="F195" s="84">
        <v>4.75</v>
      </c>
      <c r="G195" s="213">
        <v>4.5</v>
      </c>
      <c r="H195" s="84">
        <v>6.25</v>
      </c>
      <c r="I195" s="189"/>
      <c r="J195" s="189">
        <f t="shared" si="7"/>
        <v>29.75</v>
      </c>
      <c r="K195" s="212" t="s">
        <v>137</v>
      </c>
      <c r="L195" s="211" t="s">
        <v>1084</v>
      </c>
    </row>
    <row r="196" spans="1:12" ht="15.75">
      <c r="A196" s="186">
        <v>193</v>
      </c>
      <c r="B196" s="211" t="s">
        <v>833</v>
      </c>
      <c r="C196" s="188">
        <v>5.5</v>
      </c>
      <c r="D196" s="163">
        <v>7</v>
      </c>
      <c r="E196" s="164">
        <v>6.5</v>
      </c>
      <c r="F196" s="84">
        <v>4</v>
      </c>
      <c r="G196" s="213">
        <v>8</v>
      </c>
      <c r="H196" s="84">
        <v>4.75</v>
      </c>
      <c r="I196" s="189"/>
      <c r="J196" s="189">
        <f t="shared" si="7"/>
        <v>35.75</v>
      </c>
      <c r="K196" s="212" t="s">
        <v>136</v>
      </c>
      <c r="L196" s="211" t="s">
        <v>1085</v>
      </c>
    </row>
    <row r="197" spans="1:12" ht="15.75">
      <c r="A197" s="186">
        <v>194</v>
      </c>
      <c r="B197" s="211" t="s">
        <v>834</v>
      </c>
      <c r="C197" s="188">
        <v>5.5</v>
      </c>
      <c r="D197" s="163">
        <v>1.25</v>
      </c>
      <c r="E197" s="164">
        <v>5</v>
      </c>
      <c r="F197" s="84">
        <v>0.75</v>
      </c>
      <c r="G197" s="213">
        <v>4</v>
      </c>
      <c r="H197" s="84">
        <v>0.75</v>
      </c>
      <c r="I197" s="189"/>
      <c r="J197" s="189">
        <f t="shared" si="7"/>
        <v>17.25</v>
      </c>
      <c r="K197" s="212" t="s">
        <v>138</v>
      </c>
      <c r="L197" s="211" t="s">
        <v>1086</v>
      </c>
    </row>
    <row r="198" spans="1:12" ht="15.75">
      <c r="A198" s="186">
        <v>195</v>
      </c>
      <c r="B198" s="211" t="s">
        <v>835</v>
      </c>
      <c r="C198" s="188">
        <v>3.5</v>
      </c>
      <c r="D198" s="163">
        <v>1.5</v>
      </c>
      <c r="E198" s="164">
        <v>3.2</v>
      </c>
      <c r="F198" s="84">
        <v>1</v>
      </c>
      <c r="G198" s="213">
        <v>2.5</v>
      </c>
      <c r="H198" s="84">
        <v>4.5</v>
      </c>
      <c r="I198" s="189"/>
      <c r="J198" s="189">
        <f t="shared" si="7"/>
        <v>16.2</v>
      </c>
      <c r="K198" s="212" t="s">
        <v>161</v>
      </c>
      <c r="L198" s="211" t="s">
        <v>1087</v>
      </c>
    </row>
    <row r="199" spans="1:12" ht="15.75">
      <c r="A199" s="186">
        <v>196</v>
      </c>
      <c r="B199" s="211" t="s">
        <v>836</v>
      </c>
      <c r="C199" s="188">
        <v>5</v>
      </c>
      <c r="D199" s="163">
        <v>4</v>
      </c>
      <c r="E199" s="164">
        <v>7.5</v>
      </c>
      <c r="F199" s="84">
        <v>7.5</v>
      </c>
      <c r="G199" s="213">
        <v>4</v>
      </c>
      <c r="H199" s="84">
        <v>5.25</v>
      </c>
      <c r="I199" s="189"/>
      <c r="J199" s="189">
        <f t="shared" si="7"/>
        <v>33.25</v>
      </c>
      <c r="K199" s="212" t="s">
        <v>131</v>
      </c>
      <c r="L199" s="211" t="s">
        <v>1088</v>
      </c>
    </row>
    <row r="200" spans="1:12" ht="15.75">
      <c r="A200" s="186">
        <v>197</v>
      </c>
      <c r="B200" s="211" t="s">
        <v>162</v>
      </c>
      <c r="C200" s="188">
        <v>6</v>
      </c>
      <c r="D200" s="163">
        <v>3.75</v>
      </c>
      <c r="E200" s="164">
        <v>6.5</v>
      </c>
      <c r="F200" s="84">
        <v>5.25</v>
      </c>
      <c r="G200" s="213">
        <v>7.5</v>
      </c>
      <c r="H200" s="84">
        <v>4.25</v>
      </c>
      <c r="I200" s="189"/>
      <c r="J200" s="189">
        <f t="shared" si="7"/>
        <v>33.25</v>
      </c>
      <c r="K200" s="212" t="s">
        <v>137</v>
      </c>
      <c r="L200" s="211" t="s">
        <v>1089</v>
      </c>
    </row>
    <row r="201" spans="1:12" ht="15.75">
      <c r="A201" s="186">
        <v>198</v>
      </c>
      <c r="B201" s="211" t="s">
        <v>163</v>
      </c>
      <c r="C201" s="188">
        <v>3.5</v>
      </c>
      <c r="D201" s="163">
        <v>4.25</v>
      </c>
      <c r="E201" s="164">
        <v>5.5</v>
      </c>
      <c r="F201" s="84">
        <v>4.75</v>
      </c>
      <c r="G201" s="213">
        <v>7.5</v>
      </c>
      <c r="H201" s="84">
        <v>5.5</v>
      </c>
      <c r="I201" s="189"/>
      <c r="J201" s="189">
        <f t="shared" si="7"/>
        <v>31</v>
      </c>
      <c r="K201" s="212" t="s">
        <v>136</v>
      </c>
      <c r="L201" s="211" t="s">
        <v>1090</v>
      </c>
    </row>
    <row r="202" spans="1:12" ht="15.75">
      <c r="A202" s="186">
        <v>199</v>
      </c>
      <c r="B202" s="211" t="s">
        <v>163</v>
      </c>
      <c r="C202" s="188">
        <v>0.5</v>
      </c>
      <c r="D202" s="163">
        <v>3.5</v>
      </c>
      <c r="E202" s="164">
        <v>4</v>
      </c>
      <c r="F202" s="84">
        <v>0.5</v>
      </c>
      <c r="G202" s="213">
        <v>6</v>
      </c>
      <c r="H202" s="84">
        <v>6</v>
      </c>
      <c r="I202" s="189"/>
      <c r="J202" s="189">
        <f t="shared" si="7"/>
        <v>20.5</v>
      </c>
      <c r="K202" s="212" t="s">
        <v>134</v>
      </c>
      <c r="L202" s="211" t="s">
        <v>1091</v>
      </c>
    </row>
    <row r="203" spans="1:12" ht="15.75">
      <c r="A203" s="186">
        <v>200</v>
      </c>
      <c r="B203" s="211" t="s">
        <v>837</v>
      </c>
      <c r="C203" s="188">
        <v>4</v>
      </c>
      <c r="D203" s="163">
        <v>2</v>
      </c>
      <c r="E203" s="164">
        <v>3</v>
      </c>
      <c r="F203" s="84">
        <v>1.75</v>
      </c>
      <c r="G203" s="213">
        <v>5.5</v>
      </c>
      <c r="H203" s="84">
        <v>2.25</v>
      </c>
      <c r="I203" s="189"/>
      <c r="J203" s="189">
        <f t="shared" si="7"/>
        <v>18.5</v>
      </c>
      <c r="K203" s="212" t="s">
        <v>135</v>
      </c>
      <c r="L203" s="211" t="s">
        <v>1092</v>
      </c>
    </row>
    <row r="204" spans="1:12" ht="15.75">
      <c r="A204" s="186">
        <v>201</v>
      </c>
      <c r="B204" s="211" t="s">
        <v>838</v>
      </c>
      <c r="C204" s="188">
        <v>7</v>
      </c>
      <c r="D204" s="163">
        <v>3</v>
      </c>
      <c r="E204" s="164">
        <v>3.5</v>
      </c>
      <c r="F204" s="84">
        <v>0.75</v>
      </c>
      <c r="G204" s="213">
        <v>2</v>
      </c>
      <c r="H204" s="84">
        <v>6.75</v>
      </c>
      <c r="I204" s="189"/>
      <c r="J204" s="189">
        <f t="shared" si="7"/>
        <v>23</v>
      </c>
      <c r="K204" s="212" t="s">
        <v>134</v>
      </c>
      <c r="L204" s="211" t="s">
        <v>1093</v>
      </c>
    </row>
    <row r="205" spans="1:12" ht="15.75">
      <c r="A205" s="186">
        <v>202</v>
      </c>
      <c r="B205" s="211" t="s">
        <v>839</v>
      </c>
      <c r="C205" s="188">
        <v>1.5</v>
      </c>
      <c r="D205" s="163">
        <v>3.5</v>
      </c>
      <c r="E205" s="164">
        <v>2.8</v>
      </c>
      <c r="F205" s="84">
        <v>2.75</v>
      </c>
      <c r="G205" s="213">
        <v>2.5</v>
      </c>
      <c r="H205" s="84">
        <v>6.25</v>
      </c>
      <c r="I205" s="189"/>
      <c r="J205" s="189">
        <f t="shared" si="7"/>
        <v>19.3</v>
      </c>
      <c r="K205" s="212" t="s">
        <v>134</v>
      </c>
      <c r="L205" s="211" t="s">
        <v>1094</v>
      </c>
    </row>
    <row r="206" spans="1:12" ht="15.75">
      <c r="A206" s="186">
        <v>203</v>
      </c>
      <c r="B206" s="211" t="s">
        <v>840</v>
      </c>
      <c r="C206" s="188">
        <v>5.5</v>
      </c>
      <c r="D206" s="163">
        <v>1.5</v>
      </c>
      <c r="E206" s="164">
        <v>4.3</v>
      </c>
      <c r="F206" s="84">
        <v>1</v>
      </c>
      <c r="G206" s="213">
        <v>3.5</v>
      </c>
      <c r="H206" s="84">
        <v>3.5</v>
      </c>
      <c r="I206" s="189"/>
      <c r="J206" s="189">
        <f t="shared" si="7"/>
        <v>19.3</v>
      </c>
      <c r="K206" s="212" t="s">
        <v>138</v>
      </c>
      <c r="L206" s="211" t="s">
        <v>1095</v>
      </c>
    </row>
    <row r="207" spans="1:12" ht="15.75">
      <c r="A207" s="186">
        <v>204</v>
      </c>
      <c r="B207" s="211" t="s">
        <v>841</v>
      </c>
      <c r="C207" s="188">
        <v>4.5</v>
      </c>
      <c r="D207" s="163">
        <v>4</v>
      </c>
      <c r="E207" s="164">
        <v>4.2</v>
      </c>
      <c r="F207" s="84">
        <v>2.5</v>
      </c>
      <c r="G207" s="213">
        <v>4</v>
      </c>
      <c r="H207" s="84">
        <v>4</v>
      </c>
      <c r="I207" s="189"/>
      <c r="J207" s="189">
        <f t="shared" si="7"/>
        <v>23.2</v>
      </c>
      <c r="K207" s="212" t="s">
        <v>134</v>
      </c>
      <c r="L207" s="211" t="s">
        <v>1096</v>
      </c>
    </row>
    <row r="208" spans="1:12" ht="15.75">
      <c r="A208" s="186">
        <v>205</v>
      </c>
      <c r="B208" s="211" t="s">
        <v>842</v>
      </c>
      <c r="C208" s="188">
        <v>6.5</v>
      </c>
      <c r="D208" s="163">
        <v>6.5</v>
      </c>
      <c r="E208" s="164">
        <v>4.5</v>
      </c>
      <c r="F208" s="84">
        <v>5.25</v>
      </c>
      <c r="G208" s="213">
        <v>8.5</v>
      </c>
      <c r="H208" s="84">
        <v>5.75</v>
      </c>
      <c r="I208" s="189"/>
      <c r="J208" s="189">
        <f t="shared" si="7"/>
        <v>37</v>
      </c>
      <c r="K208" s="212" t="s">
        <v>131</v>
      </c>
      <c r="L208" s="211" t="s">
        <v>1097</v>
      </c>
    </row>
    <row r="209" spans="1:12" ht="15.75">
      <c r="A209" s="186">
        <v>206</v>
      </c>
      <c r="B209" s="211" t="s">
        <v>843</v>
      </c>
      <c r="C209" s="188">
        <v>6.5</v>
      </c>
      <c r="D209" s="163">
        <v>1.75</v>
      </c>
      <c r="E209" s="164">
        <v>2.5</v>
      </c>
      <c r="F209" s="84">
        <v>3.5</v>
      </c>
      <c r="G209" s="213">
        <v>2</v>
      </c>
      <c r="H209" s="84">
        <v>1.75</v>
      </c>
      <c r="I209" s="189"/>
      <c r="J209" s="189">
        <f t="shared" si="7"/>
        <v>18</v>
      </c>
      <c r="K209" s="212" t="s">
        <v>138</v>
      </c>
      <c r="L209" s="211" t="s">
        <v>1098</v>
      </c>
    </row>
    <row r="210" spans="1:12" ht="15.75">
      <c r="A210" s="186">
        <v>207</v>
      </c>
      <c r="B210" s="211" t="s">
        <v>844</v>
      </c>
      <c r="C210" s="188">
        <v>5</v>
      </c>
      <c r="D210" s="163">
        <v>3</v>
      </c>
      <c r="E210" s="164">
        <v>5</v>
      </c>
      <c r="F210" s="84">
        <v>4</v>
      </c>
      <c r="G210" s="213">
        <v>5</v>
      </c>
      <c r="H210" s="84">
        <v>4.5</v>
      </c>
      <c r="I210" s="189"/>
      <c r="J210" s="189">
        <f t="shared" si="7"/>
        <v>26.5</v>
      </c>
      <c r="K210" s="212" t="s">
        <v>131</v>
      </c>
      <c r="L210" s="211" t="s">
        <v>1099</v>
      </c>
    </row>
    <row r="211" spans="1:12" ht="15.75">
      <c r="A211" s="186">
        <v>208</v>
      </c>
      <c r="B211" s="211" t="s">
        <v>845</v>
      </c>
      <c r="C211" s="188">
        <v>6</v>
      </c>
      <c r="D211" s="163">
        <v>2.25</v>
      </c>
      <c r="E211" s="164">
        <v>4.5</v>
      </c>
      <c r="F211" s="84">
        <v>0.75</v>
      </c>
      <c r="G211" s="213">
        <v>5</v>
      </c>
      <c r="H211" s="84">
        <v>3.75</v>
      </c>
      <c r="I211" s="189"/>
      <c r="J211" s="189">
        <f t="shared" si="7"/>
        <v>22.25</v>
      </c>
      <c r="K211" s="212" t="s">
        <v>135</v>
      </c>
      <c r="L211" s="211" t="s">
        <v>1100</v>
      </c>
    </row>
    <row r="212" spans="1:12" ht="15.75">
      <c r="A212" s="186">
        <v>209</v>
      </c>
      <c r="B212" s="211" t="s">
        <v>846</v>
      </c>
      <c r="C212" s="188">
        <v>6.5</v>
      </c>
      <c r="D212" s="163">
        <v>3.75</v>
      </c>
      <c r="E212" s="164">
        <v>4.5</v>
      </c>
      <c r="F212" s="84">
        <v>6</v>
      </c>
      <c r="G212" s="213">
        <v>5.5</v>
      </c>
      <c r="H212" s="84">
        <v>2.5</v>
      </c>
      <c r="I212" s="189"/>
      <c r="J212" s="189">
        <f t="shared" si="7"/>
        <v>28.75</v>
      </c>
      <c r="K212" s="212" t="s">
        <v>137</v>
      </c>
      <c r="L212" s="211" t="s">
        <v>1101</v>
      </c>
    </row>
    <row r="213" spans="1:12" ht="15.75">
      <c r="A213" s="186">
        <v>210</v>
      </c>
      <c r="B213" s="211" t="s">
        <v>847</v>
      </c>
      <c r="C213" s="188">
        <v>6.5</v>
      </c>
      <c r="D213" s="163">
        <v>1.25</v>
      </c>
      <c r="E213" s="164">
        <v>5.5</v>
      </c>
      <c r="F213" s="84">
        <v>7.25</v>
      </c>
      <c r="G213" s="213">
        <v>7.5</v>
      </c>
      <c r="H213" s="84">
        <v>3.25</v>
      </c>
      <c r="I213" s="189"/>
      <c r="J213" s="189">
        <f t="shared" si="7"/>
        <v>31.25</v>
      </c>
      <c r="K213" s="212" t="s">
        <v>137</v>
      </c>
      <c r="L213" s="211" t="s">
        <v>1102</v>
      </c>
    </row>
    <row r="214" spans="1:12" ht="15.75">
      <c r="A214" s="186">
        <v>211</v>
      </c>
      <c r="B214" s="211" t="s">
        <v>848</v>
      </c>
      <c r="C214" s="188">
        <v>5.5</v>
      </c>
      <c r="D214" s="163">
        <v>1.75</v>
      </c>
      <c r="E214" s="164">
        <v>4</v>
      </c>
      <c r="F214" s="84">
        <v>2.5</v>
      </c>
      <c r="G214" s="213">
        <v>2.5</v>
      </c>
      <c r="H214" s="84">
        <v>4.25</v>
      </c>
      <c r="I214" s="189"/>
      <c r="J214" s="189">
        <f t="shared" si="7"/>
        <v>20.5</v>
      </c>
      <c r="K214" s="212" t="s">
        <v>138</v>
      </c>
      <c r="L214" s="211" t="s">
        <v>1103</v>
      </c>
    </row>
    <row r="215" spans="1:12" ht="15.75">
      <c r="A215" s="186">
        <v>212</v>
      </c>
      <c r="B215" s="211" t="s">
        <v>849</v>
      </c>
      <c r="C215" s="188">
        <v>5.5</v>
      </c>
      <c r="D215" s="163">
        <v>2</v>
      </c>
      <c r="E215" s="164">
        <v>4.5</v>
      </c>
      <c r="F215" s="84">
        <v>0.75</v>
      </c>
      <c r="G215" s="213">
        <v>2</v>
      </c>
      <c r="H215" s="84">
        <v>5.25</v>
      </c>
      <c r="I215" s="189"/>
      <c r="J215" s="189">
        <f t="shared" si="7"/>
        <v>20</v>
      </c>
      <c r="K215" s="212" t="s">
        <v>161</v>
      </c>
      <c r="L215" s="211" t="s">
        <v>1104</v>
      </c>
    </row>
    <row r="216" spans="1:12" ht="15.75">
      <c r="A216" s="186">
        <v>213</v>
      </c>
      <c r="B216" s="211" t="s">
        <v>850</v>
      </c>
      <c r="C216" s="188">
        <v>4.5</v>
      </c>
      <c r="D216" s="163">
        <v>1.75</v>
      </c>
      <c r="E216" s="164">
        <v>4.5</v>
      </c>
      <c r="F216" s="84">
        <v>1</v>
      </c>
      <c r="G216" s="213">
        <v>2</v>
      </c>
      <c r="H216" s="84">
        <v>4.75</v>
      </c>
      <c r="I216" s="189"/>
      <c r="J216" s="189">
        <f t="shared" si="7"/>
        <v>18.5</v>
      </c>
      <c r="K216" s="212" t="s">
        <v>161</v>
      </c>
      <c r="L216" s="211" t="s">
        <v>1105</v>
      </c>
    </row>
    <row r="217" spans="1:12" ht="15.75">
      <c r="A217" s="186">
        <v>214</v>
      </c>
      <c r="B217" s="211" t="s">
        <v>851</v>
      </c>
      <c r="C217" s="188">
        <v>6</v>
      </c>
      <c r="D217" s="163">
        <v>1</v>
      </c>
      <c r="E217" s="164">
        <v>5.2</v>
      </c>
      <c r="F217" s="84">
        <v>0.25</v>
      </c>
      <c r="G217" s="213">
        <v>3.5</v>
      </c>
      <c r="H217" s="84">
        <v>5</v>
      </c>
      <c r="I217" s="189"/>
      <c r="J217" s="189">
        <f t="shared" si="7"/>
        <v>20.95</v>
      </c>
      <c r="K217" s="212" t="s">
        <v>138</v>
      </c>
      <c r="L217" s="211" t="s">
        <v>1106</v>
      </c>
    </row>
    <row r="218" spans="1:12" ht="15.75">
      <c r="A218" s="186">
        <v>215</v>
      </c>
      <c r="B218" s="211" t="s">
        <v>852</v>
      </c>
      <c r="C218" s="188">
        <v>5</v>
      </c>
      <c r="D218" s="163">
        <v>0.75</v>
      </c>
      <c r="E218" s="164">
        <v>4.2</v>
      </c>
      <c r="F218" s="84">
        <v>2</v>
      </c>
      <c r="G218" s="213">
        <v>2.5</v>
      </c>
      <c r="H218" s="84">
        <v>4</v>
      </c>
      <c r="I218" s="189"/>
      <c r="J218" s="189">
        <f t="shared" si="7"/>
        <v>18.45</v>
      </c>
      <c r="K218" s="212" t="s">
        <v>137</v>
      </c>
      <c r="L218" s="211" t="s">
        <v>1107</v>
      </c>
    </row>
    <row r="219" spans="1:12" ht="15.75">
      <c r="A219" s="186">
        <v>216</v>
      </c>
      <c r="B219" s="211" t="s">
        <v>853</v>
      </c>
      <c r="C219" s="188">
        <v>6</v>
      </c>
      <c r="D219" s="163">
        <v>1.5</v>
      </c>
      <c r="E219" s="164">
        <v>5</v>
      </c>
      <c r="F219" s="84">
        <v>0.5</v>
      </c>
      <c r="G219" s="213">
        <v>2</v>
      </c>
      <c r="H219" s="84">
        <v>4.5</v>
      </c>
      <c r="I219" s="189"/>
      <c r="J219" s="189">
        <f t="shared" si="7"/>
        <v>19.5</v>
      </c>
      <c r="K219" s="212" t="s">
        <v>132</v>
      </c>
      <c r="L219" s="211" t="s">
        <v>1108</v>
      </c>
    </row>
    <row r="220" spans="1:12" ht="15.75">
      <c r="A220" s="186">
        <v>217</v>
      </c>
      <c r="B220" s="211" t="s">
        <v>854</v>
      </c>
      <c r="C220" s="188">
        <v>7</v>
      </c>
      <c r="D220" s="163">
        <v>3.5</v>
      </c>
      <c r="E220" s="164">
        <v>6.5</v>
      </c>
      <c r="F220" s="84">
        <v>7</v>
      </c>
      <c r="G220" s="213">
        <v>7</v>
      </c>
      <c r="H220" s="84">
        <v>5.5</v>
      </c>
      <c r="I220" s="189"/>
      <c r="J220" s="189">
        <f t="shared" si="7"/>
        <v>36.5</v>
      </c>
      <c r="K220" s="212" t="s">
        <v>137</v>
      </c>
      <c r="L220" s="211" t="s">
        <v>1109</v>
      </c>
    </row>
    <row r="221" spans="1:12" ht="15.75">
      <c r="A221" s="186">
        <v>218</v>
      </c>
      <c r="B221" s="211" t="s">
        <v>855</v>
      </c>
      <c r="C221" s="188">
        <v>5</v>
      </c>
      <c r="D221" s="163">
        <v>2.25</v>
      </c>
      <c r="E221" s="164">
        <v>6</v>
      </c>
      <c r="F221" s="84">
        <v>1</v>
      </c>
      <c r="G221" s="213">
        <v>2</v>
      </c>
      <c r="H221" s="84">
        <v>2.5</v>
      </c>
      <c r="I221" s="189"/>
      <c r="J221" s="189">
        <f t="shared" si="7"/>
        <v>18.75</v>
      </c>
      <c r="K221" s="212" t="s">
        <v>135</v>
      </c>
      <c r="L221" s="211" t="s">
        <v>1110</v>
      </c>
    </row>
    <row r="222" spans="1:12" ht="15.75">
      <c r="A222" s="186">
        <v>219</v>
      </c>
      <c r="B222" s="211" t="s">
        <v>856</v>
      </c>
      <c r="C222" s="188">
        <v>6</v>
      </c>
      <c r="D222" s="163">
        <v>4.25</v>
      </c>
      <c r="E222" s="164">
        <v>5</v>
      </c>
      <c r="F222" s="84">
        <v>4.75</v>
      </c>
      <c r="G222" s="213">
        <v>4.5</v>
      </c>
      <c r="H222" s="84">
        <v>4.75</v>
      </c>
      <c r="I222" s="189"/>
      <c r="J222" s="189">
        <f t="shared" si="7"/>
        <v>29.25</v>
      </c>
      <c r="K222" s="212" t="s">
        <v>134</v>
      </c>
      <c r="L222" s="211" t="s">
        <v>1111</v>
      </c>
    </row>
    <row r="223" spans="1:12" ht="15.75">
      <c r="A223" s="186">
        <v>220</v>
      </c>
      <c r="B223" s="211" t="s">
        <v>857</v>
      </c>
      <c r="C223" s="188">
        <v>5.5</v>
      </c>
      <c r="D223" s="163">
        <v>5</v>
      </c>
      <c r="E223" s="164">
        <v>7</v>
      </c>
      <c r="F223" s="84">
        <v>5.25</v>
      </c>
      <c r="G223" s="213">
        <v>2.5</v>
      </c>
      <c r="H223" s="84">
        <v>7.25</v>
      </c>
      <c r="I223" s="189"/>
      <c r="J223" s="189">
        <f t="shared" si="7"/>
        <v>32.5</v>
      </c>
      <c r="K223" s="212" t="s">
        <v>132</v>
      </c>
      <c r="L223" s="211" t="s">
        <v>1112</v>
      </c>
    </row>
    <row r="224" spans="1:12" ht="15.75">
      <c r="A224" s="186">
        <v>221</v>
      </c>
      <c r="B224" s="211" t="s">
        <v>858</v>
      </c>
      <c r="C224" s="188">
        <v>7.5</v>
      </c>
      <c r="D224" s="163">
        <v>7</v>
      </c>
      <c r="E224" s="164">
        <v>8</v>
      </c>
      <c r="F224" s="84">
        <v>7.25</v>
      </c>
      <c r="G224" s="213">
        <v>9</v>
      </c>
      <c r="H224" s="84">
        <v>7</v>
      </c>
      <c r="I224" s="189"/>
      <c r="J224" s="189">
        <f t="shared" si="7"/>
        <v>45.75</v>
      </c>
      <c r="K224" s="212" t="s">
        <v>131</v>
      </c>
      <c r="L224" s="211" t="s">
        <v>1113</v>
      </c>
    </row>
    <row r="225" spans="1:12" ht="15.75">
      <c r="A225" s="186">
        <v>222</v>
      </c>
      <c r="B225" s="211" t="s">
        <v>859</v>
      </c>
      <c r="C225" s="188">
        <v>5</v>
      </c>
      <c r="D225" s="163">
        <v>2.25</v>
      </c>
      <c r="E225" s="164">
        <v>5</v>
      </c>
      <c r="F225" s="84">
        <v>1</v>
      </c>
      <c r="G225" s="213">
        <v>3</v>
      </c>
      <c r="H225" s="84">
        <v>3</v>
      </c>
      <c r="I225" s="189"/>
      <c r="J225" s="189">
        <f t="shared" si="7"/>
        <v>19.25</v>
      </c>
      <c r="K225" s="212" t="s">
        <v>161</v>
      </c>
      <c r="L225" s="211" t="s">
        <v>1114</v>
      </c>
    </row>
    <row r="226" spans="1:12" ht="15.75">
      <c r="A226" s="186">
        <v>223</v>
      </c>
      <c r="B226" s="211" t="s">
        <v>860</v>
      </c>
      <c r="C226" s="188">
        <v>6</v>
      </c>
      <c r="D226" s="163">
        <v>3</v>
      </c>
      <c r="E226" s="164">
        <v>6.5</v>
      </c>
      <c r="F226" s="84">
        <v>1</v>
      </c>
      <c r="G226" s="213">
        <v>3</v>
      </c>
      <c r="H226" s="84">
        <v>4</v>
      </c>
      <c r="I226" s="189"/>
      <c r="J226" s="189">
        <f t="shared" si="7"/>
        <v>23.5</v>
      </c>
      <c r="K226" s="212" t="s">
        <v>135</v>
      </c>
      <c r="L226" s="211" t="s">
        <v>1115</v>
      </c>
    </row>
    <row r="227" spans="1:12" ht="15.75">
      <c r="A227" s="186">
        <v>224</v>
      </c>
      <c r="B227" s="211" t="s">
        <v>861</v>
      </c>
      <c r="C227" s="188">
        <v>5</v>
      </c>
      <c r="D227" s="163">
        <v>3.25</v>
      </c>
      <c r="E227" s="164">
        <v>6.5</v>
      </c>
      <c r="F227" s="84">
        <v>1.5</v>
      </c>
      <c r="G227" s="213">
        <v>4.5</v>
      </c>
      <c r="H227" s="84">
        <v>4.25</v>
      </c>
      <c r="I227" s="189"/>
      <c r="J227" s="189">
        <f t="shared" si="7"/>
        <v>25</v>
      </c>
      <c r="K227" s="212" t="s">
        <v>132</v>
      </c>
      <c r="L227" s="211" t="s">
        <v>1116</v>
      </c>
    </row>
    <row r="228" spans="1:12" ht="15.75">
      <c r="A228" s="186">
        <v>225</v>
      </c>
      <c r="B228" s="211" t="s">
        <v>862</v>
      </c>
      <c r="C228" s="188">
        <v>5.5</v>
      </c>
      <c r="D228" s="163">
        <v>3.25</v>
      </c>
      <c r="E228" s="164">
        <v>6.5</v>
      </c>
      <c r="F228" s="84">
        <v>1.25</v>
      </c>
      <c r="G228" s="213">
        <v>3.5</v>
      </c>
      <c r="H228" s="84">
        <v>4.25</v>
      </c>
      <c r="I228" s="189"/>
      <c r="J228" s="189">
        <f t="shared" si="7"/>
        <v>24.25</v>
      </c>
      <c r="K228" s="212" t="s">
        <v>132</v>
      </c>
      <c r="L228" s="211" t="s">
        <v>1117</v>
      </c>
    </row>
    <row r="229" spans="1:12" ht="15.75">
      <c r="A229" s="186">
        <v>226</v>
      </c>
      <c r="B229" s="211" t="s">
        <v>863</v>
      </c>
      <c r="C229" s="188">
        <v>4.5</v>
      </c>
      <c r="D229" s="163">
        <v>3.25</v>
      </c>
      <c r="E229" s="164">
        <v>6</v>
      </c>
      <c r="F229" s="84">
        <v>1.5</v>
      </c>
      <c r="G229" s="213">
        <v>2</v>
      </c>
      <c r="H229" s="84">
        <v>4</v>
      </c>
      <c r="I229" s="189"/>
      <c r="J229" s="189">
        <f t="shared" si="7"/>
        <v>21.25</v>
      </c>
      <c r="K229" s="212" t="s">
        <v>135</v>
      </c>
      <c r="L229" s="211" t="s">
        <v>1118</v>
      </c>
    </row>
    <row r="230" spans="1:12" ht="15.75">
      <c r="A230" s="186">
        <v>227</v>
      </c>
      <c r="B230" s="211" t="s">
        <v>864</v>
      </c>
      <c r="C230" s="188">
        <v>6</v>
      </c>
      <c r="D230" s="163">
        <v>5.5</v>
      </c>
      <c r="E230" s="164">
        <v>6</v>
      </c>
      <c r="F230" s="84">
        <v>4.5</v>
      </c>
      <c r="G230" s="213">
        <v>5.5</v>
      </c>
      <c r="H230" s="84">
        <v>6.75</v>
      </c>
      <c r="I230" s="189"/>
      <c r="J230" s="189">
        <f t="shared" si="7"/>
        <v>34.25</v>
      </c>
      <c r="K230" s="212" t="s">
        <v>136</v>
      </c>
      <c r="L230" s="211" t="s">
        <v>1119</v>
      </c>
    </row>
    <row r="231" spans="1:12" ht="15.75">
      <c r="A231" s="186">
        <v>228</v>
      </c>
      <c r="B231" s="211" t="s">
        <v>865</v>
      </c>
      <c r="C231" s="188">
        <v>6.5</v>
      </c>
      <c r="D231" s="163">
        <v>6.5</v>
      </c>
      <c r="E231" s="164">
        <v>8</v>
      </c>
      <c r="F231" s="84">
        <v>7.5</v>
      </c>
      <c r="G231" s="213">
        <v>6</v>
      </c>
      <c r="H231" s="84">
        <v>6.5</v>
      </c>
      <c r="I231" s="189"/>
      <c r="J231" s="189">
        <f t="shared" si="7"/>
        <v>41</v>
      </c>
      <c r="K231" s="212" t="s">
        <v>131</v>
      </c>
      <c r="L231" s="211" t="s">
        <v>1120</v>
      </c>
    </row>
    <row r="232" spans="1:12" ht="15.75">
      <c r="A232" s="186">
        <v>229</v>
      </c>
      <c r="B232" s="211" t="s">
        <v>866</v>
      </c>
      <c r="C232" s="188">
        <v>5.5</v>
      </c>
      <c r="D232" s="163">
        <v>5.25</v>
      </c>
      <c r="E232" s="164">
        <v>7</v>
      </c>
      <c r="F232" s="84">
        <v>1.25</v>
      </c>
      <c r="G232" s="213">
        <v>1.5</v>
      </c>
      <c r="H232" s="84">
        <v>7</v>
      </c>
      <c r="I232" s="189"/>
      <c r="J232" s="189">
        <f t="shared" si="7"/>
        <v>27.5</v>
      </c>
      <c r="K232" s="212" t="s">
        <v>132</v>
      </c>
      <c r="L232" s="211" t="s">
        <v>1121</v>
      </c>
    </row>
    <row r="233" spans="1:12" ht="15.75">
      <c r="A233" s="186">
        <v>230</v>
      </c>
      <c r="B233" s="211" t="s">
        <v>867</v>
      </c>
      <c r="C233" s="188">
        <v>4.5</v>
      </c>
      <c r="D233" s="163">
        <v>1</v>
      </c>
      <c r="E233" s="164">
        <v>6</v>
      </c>
      <c r="F233" s="84">
        <v>1.25</v>
      </c>
      <c r="G233" s="213">
        <v>1.5</v>
      </c>
      <c r="H233" s="84">
        <v>6.5</v>
      </c>
      <c r="I233" s="189"/>
      <c r="J233" s="189">
        <f t="shared" si="7"/>
        <v>20.75</v>
      </c>
      <c r="K233" s="212" t="s">
        <v>135</v>
      </c>
      <c r="L233" s="211" t="s">
        <v>1122</v>
      </c>
    </row>
    <row r="234" spans="1:12" ht="15.75">
      <c r="A234" s="186">
        <v>231</v>
      </c>
      <c r="B234" s="211" t="s">
        <v>868</v>
      </c>
      <c r="C234" s="188">
        <v>6</v>
      </c>
      <c r="D234" s="163">
        <v>4.25</v>
      </c>
      <c r="E234" s="164">
        <v>7.5</v>
      </c>
      <c r="F234" s="84">
        <v>5.25</v>
      </c>
      <c r="G234" s="213">
        <v>7</v>
      </c>
      <c r="H234" s="84">
        <v>7.25</v>
      </c>
      <c r="I234" s="189"/>
      <c r="J234" s="189">
        <f t="shared" si="7"/>
        <v>37.25</v>
      </c>
      <c r="K234" s="212" t="s">
        <v>131</v>
      </c>
      <c r="L234" s="211" t="s">
        <v>1123</v>
      </c>
    </row>
    <row r="235" spans="1:12" ht="15.75">
      <c r="A235" s="186">
        <v>232</v>
      </c>
      <c r="B235" s="211" t="s">
        <v>869</v>
      </c>
      <c r="C235" s="188">
        <v>3.5</v>
      </c>
      <c r="D235" s="163">
        <v>3.25</v>
      </c>
      <c r="E235" s="164">
        <v>6</v>
      </c>
      <c r="F235" s="84">
        <v>4.75</v>
      </c>
      <c r="G235" s="213">
        <v>4</v>
      </c>
      <c r="H235" s="84">
        <v>6</v>
      </c>
      <c r="I235" s="189"/>
      <c r="J235" s="189">
        <f t="shared" si="7"/>
        <v>27.5</v>
      </c>
      <c r="K235" s="212" t="s">
        <v>137</v>
      </c>
      <c r="L235" s="211" t="s">
        <v>1124</v>
      </c>
    </row>
    <row r="236" spans="1:12" ht="15.75">
      <c r="A236" s="186">
        <v>233</v>
      </c>
      <c r="B236" s="211" t="s">
        <v>870</v>
      </c>
      <c r="C236" s="188"/>
      <c r="D236" s="163"/>
      <c r="E236" s="164"/>
      <c r="F236" s="84"/>
      <c r="G236" s="213"/>
      <c r="H236" s="84"/>
      <c r="I236" s="189"/>
      <c r="J236" s="189"/>
      <c r="K236" s="212" t="s">
        <v>132</v>
      </c>
      <c r="L236" s="211" t="s">
        <v>1125</v>
      </c>
    </row>
    <row r="237" spans="1:12" ht="15.75">
      <c r="A237" s="186">
        <v>234</v>
      </c>
      <c r="B237" s="211" t="s">
        <v>871</v>
      </c>
      <c r="C237" s="188">
        <v>6</v>
      </c>
      <c r="D237" s="163">
        <v>2.75</v>
      </c>
      <c r="E237" s="164">
        <v>6.5</v>
      </c>
      <c r="F237" s="84">
        <v>4</v>
      </c>
      <c r="G237" s="213">
        <v>2</v>
      </c>
      <c r="H237" s="84">
        <v>6</v>
      </c>
      <c r="I237" s="189"/>
      <c r="J237" s="189">
        <f aca="true" t="shared" si="8" ref="J237:J258">C237+D237+E237+F237+G237+H237</f>
        <v>27.25</v>
      </c>
      <c r="K237" s="212" t="s">
        <v>138</v>
      </c>
      <c r="L237" s="211" t="s">
        <v>1126</v>
      </c>
    </row>
    <row r="238" spans="1:12" ht="15.75">
      <c r="A238" s="186">
        <v>235</v>
      </c>
      <c r="B238" s="211" t="s">
        <v>872</v>
      </c>
      <c r="C238" s="188">
        <v>5.5</v>
      </c>
      <c r="D238" s="163">
        <v>2.25</v>
      </c>
      <c r="E238" s="164">
        <v>6</v>
      </c>
      <c r="F238" s="84">
        <v>0.5</v>
      </c>
      <c r="G238" s="213">
        <v>2.5</v>
      </c>
      <c r="H238" s="84">
        <v>5</v>
      </c>
      <c r="I238" s="189"/>
      <c r="J238" s="189">
        <f t="shared" si="8"/>
        <v>21.75</v>
      </c>
      <c r="K238" s="212" t="s">
        <v>135</v>
      </c>
      <c r="L238" s="211" t="s">
        <v>1127</v>
      </c>
    </row>
    <row r="239" spans="1:12" ht="15.75">
      <c r="A239" s="186">
        <v>236</v>
      </c>
      <c r="B239" s="211" t="s">
        <v>873</v>
      </c>
      <c r="C239" s="188">
        <v>4</v>
      </c>
      <c r="D239" s="163">
        <v>3.25</v>
      </c>
      <c r="E239" s="164">
        <v>7</v>
      </c>
      <c r="F239" s="84">
        <v>0</v>
      </c>
      <c r="G239" s="213">
        <v>2</v>
      </c>
      <c r="H239" s="84">
        <v>5</v>
      </c>
      <c r="I239" s="189"/>
      <c r="J239" s="189">
        <f t="shared" si="8"/>
        <v>21.25</v>
      </c>
      <c r="K239" s="212" t="s">
        <v>132</v>
      </c>
      <c r="L239" s="211" t="s">
        <v>1128</v>
      </c>
    </row>
    <row r="240" spans="1:12" ht="15.75">
      <c r="A240" s="186">
        <v>237</v>
      </c>
      <c r="B240" s="211" t="s">
        <v>874</v>
      </c>
      <c r="C240" s="188">
        <v>7</v>
      </c>
      <c r="D240" s="163">
        <v>5.25</v>
      </c>
      <c r="E240" s="164">
        <v>5</v>
      </c>
      <c r="F240" s="84">
        <v>4.75</v>
      </c>
      <c r="G240" s="213">
        <v>8</v>
      </c>
      <c r="H240" s="84">
        <v>4.75</v>
      </c>
      <c r="I240" s="189"/>
      <c r="J240" s="189">
        <f t="shared" si="8"/>
        <v>34.75</v>
      </c>
      <c r="K240" s="212" t="s">
        <v>134</v>
      </c>
      <c r="L240" s="211" t="s">
        <v>1129</v>
      </c>
    </row>
    <row r="241" spans="1:12" ht="15.75">
      <c r="A241" s="186">
        <v>238</v>
      </c>
      <c r="B241" s="211" t="s">
        <v>875</v>
      </c>
      <c r="C241" s="188">
        <v>7</v>
      </c>
      <c r="D241" s="163">
        <v>5</v>
      </c>
      <c r="E241" s="164">
        <v>7.5</v>
      </c>
      <c r="F241" s="84">
        <v>6.5</v>
      </c>
      <c r="G241" s="213">
        <v>7</v>
      </c>
      <c r="H241" s="84">
        <v>7</v>
      </c>
      <c r="I241" s="189"/>
      <c r="J241" s="189">
        <f t="shared" si="8"/>
        <v>40</v>
      </c>
      <c r="K241" s="212" t="s">
        <v>131</v>
      </c>
      <c r="L241" s="211" t="s">
        <v>1130</v>
      </c>
    </row>
    <row r="242" spans="1:12" ht="15.75">
      <c r="A242" s="186">
        <v>239</v>
      </c>
      <c r="B242" s="211" t="s">
        <v>876</v>
      </c>
      <c r="C242" s="188">
        <v>7</v>
      </c>
      <c r="D242" s="163">
        <v>2.25</v>
      </c>
      <c r="E242" s="164">
        <v>7</v>
      </c>
      <c r="F242" s="84">
        <v>3.25</v>
      </c>
      <c r="G242" s="213">
        <v>3.5</v>
      </c>
      <c r="H242" s="84">
        <v>5.25</v>
      </c>
      <c r="I242" s="189"/>
      <c r="J242" s="189">
        <f t="shared" si="8"/>
        <v>28.25</v>
      </c>
      <c r="K242" s="212" t="s">
        <v>161</v>
      </c>
      <c r="L242" s="211" t="s">
        <v>1131</v>
      </c>
    </row>
    <row r="243" spans="1:12" ht="15.75">
      <c r="A243" s="186">
        <v>240</v>
      </c>
      <c r="B243" s="211" t="s">
        <v>877</v>
      </c>
      <c r="C243" s="188">
        <v>6.5</v>
      </c>
      <c r="D243" s="163">
        <v>2</v>
      </c>
      <c r="E243" s="164">
        <v>6.5</v>
      </c>
      <c r="F243" s="84">
        <v>2.5</v>
      </c>
      <c r="G243" s="213">
        <v>2</v>
      </c>
      <c r="H243" s="84">
        <v>5</v>
      </c>
      <c r="I243" s="189"/>
      <c r="J243" s="189">
        <f t="shared" si="8"/>
        <v>24.5</v>
      </c>
      <c r="K243" s="212" t="s">
        <v>161</v>
      </c>
      <c r="L243" s="211" t="s">
        <v>1132</v>
      </c>
    </row>
    <row r="244" spans="1:12" ht="15.75">
      <c r="A244" s="186">
        <v>241</v>
      </c>
      <c r="B244" s="211" t="s">
        <v>878</v>
      </c>
      <c r="C244" s="188">
        <v>7</v>
      </c>
      <c r="D244" s="163">
        <v>6.25</v>
      </c>
      <c r="E244" s="164">
        <v>8</v>
      </c>
      <c r="F244" s="84">
        <v>7.75</v>
      </c>
      <c r="G244" s="213">
        <v>8.5</v>
      </c>
      <c r="H244" s="84">
        <v>6.75</v>
      </c>
      <c r="I244" s="189"/>
      <c r="J244" s="189">
        <f t="shared" si="8"/>
        <v>44.25</v>
      </c>
      <c r="K244" s="212" t="s">
        <v>131</v>
      </c>
      <c r="L244" s="211" t="s">
        <v>1133</v>
      </c>
    </row>
    <row r="245" spans="1:12" ht="15.75">
      <c r="A245" s="186">
        <v>242</v>
      </c>
      <c r="B245" s="211" t="s">
        <v>879</v>
      </c>
      <c r="C245" s="188">
        <v>5.5</v>
      </c>
      <c r="D245" s="163">
        <v>3.5</v>
      </c>
      <c r="E245" s="164">
        <v>7</v>
      </c>
      <c r="F245" s="84">
        <v>5.75</v>
      </c>
      <c r="G245" s="213">
        <v>7</v>
      </c>
      <c r="H245" s="84">
        <v>6.5</v>
      </c>
      <c r="I245" s="189"/>
      <c r="J245" s="189">
        <f t="shared" si="8"/>
        <v>35.25</v>
      </c>
      <c r="K245" s="212" t="s">
        <v>134</v>
      </c>
      <c r="L245" s="211" t="s">
        <v>1134</v>
      </c>
    </row>
    <row r="246" spans="1:12" ht="15.75">
      <c r="A246" s="186">
        <v>243</v>
      </c>
      <c r="B246" s="211" t="s">
        <v>880</v>
      </c>
      <c r="C246" s="188">
        <v>7</v>
      </c>
      <c r="D246" s="163">
        <v>5</v>
      </c>
      <c r="E246" s="164">
        <v>7</v>
      </c>
      <c r="F246" s="84">
        <v>6.5</v>
      </c>
      <c r="G246" s="213">
        <v>8.5</v>
      </c>
      <c r="H246" s="84">
        <v>6.25</v>
      </c>
      <c r="I246" s="189"/>
      <c r="J246" s="189">
        <f t="shared" si="8"/>
        <v>40.25</v>
      </c>
      <c r="K246" s="212" t="s">
        <v>134</v>
      </c>
      <c r="L246" s="211" t="s">
        <v>1135</v>
      </c>
    </row>
    <row r="247" spans="1:12" ht="15.75">
      <c r="A247" s="186">
        <v>244</v>
      </c>
      <c r="B247" s="211" t="s">
        <v>881</v>
      </c>
      <c r="C247" s="188">
        <v>6</v>
      </c>
      <c r="D247" s="163">
        <v>4</v>
      </c>
      <c r="E247" s="164">
        <v>7</v>
      </c>
      <c r="F247" s="84">
        <v>7.5</v>
      </c>
      <c r="G247" s="213">
        <v>5</v>
      </c>
      <c r="H247" s="84">
        <v>5.75</v>
      </c>
      <c r="I247" s="189"/>
      <c r="J247" s="189">
        <f t="shared" si="8"/>
        <v>35.25</v>
      </c>
      <c r="K247" s="212" t="s">
        <v>137</v>
      </c>
      <c r="L247" s="211" t="s">
        <v>1136</v>
      </c>
    </row>
    <row r="248" spans="1:12" ht="15.75">
      <c r="A248" s="186">
        <v>245</v>
      </c>
      <c r="B248" s="211" t="s">
        <v>882</v>
      </c>
      <c r="C248" s="188">
        <v>5</v>
      </c>
      <c r="D248" s="163">
        <v>5</v>
      </c>
      <c r="E248" s="164">
        <v>5.5</v>
      </c>
      <c r="F248" s="84">
        <v>7.5</v>
      </c>
      <c r="G248" s="213">
        <v>8</v>
      </c>
      <c r="H248" s="84">
        <v>5.5</v>
      </c>
      <c r="I248" s="189"/>
      <c r="J248" s="189">
        <f t="shared" si="8"/>
        <v>36.5</v>
      </c>
      <c r="K248" s="212" t="s">
        <v>135</v>
      </c>
      <c r="L248" s="211" t="s">
        <v>1137</v>
      </c>
    </row>
    <row r="249" spans="1:12" ht="15.75">
      <c r="A249" s="186">
        <v>246</v>
      </c>
      <c r="B249" s="211" t="s">
        <v>883</v>
      </c>
      <c r="C249" s="188">
        <v>4</v>
      </c>
      <c r="D249" s="163">
        <v>3.5</v>
      </c>
      <c r="E249" s="164">
        <v>7</v>
      </c>
      <c r="F249" s="84">
        <v>7.5</v>
      </c>
      <c r="G249" s="213">
        <v>6.5</v>
      </c>
      <c r="H249" s="84">
        <v>6.25</v>
      </c>
      <c r="I249" s="189"/>
      <c r="J249" s="189">
        <f t="shared" si="8"/>
        <v>34.75</v>
      </c>
      <c r="K249" s="212" t="s">
        <v>134</v>
      </c>
      <c r="L249" s="211" t="s">
        <v>1138</v>
      </c>
    </row>
    <row r="250" spans="1:12" ht="15.75">
      <c r="A250" s="186">
        <v>247</v>
      </c>
      <c r="B250" s="211" t="s">
        <v>884</v>
      </c>
      <c r="C250" s="188">
        <v>5.5</v>
      </c>
      <c r="D250" s="163">
        <v>6.25</v>
      </c>
      <c r="E250" s="164">
        <v>6.5</v>
      </c>
      <c r="F250" s="84">
        <v>7.5</v>
      </c>
      <c r="G250" s="213">
        <v>3.5</v>
      </c>
      <c r="H250" s="84">
        <v>5</v>
      </c>
      <c r="I250" s="189"/>
      <c r="J250" s="189">
        <f t="shared" si="8"/>
        <v>34.25</v>
      </c>
      <c r="K250" s="212" t="s">
        <v>161</v>
      </c>
      <c r="L250" s="211" t="s">
        <v>1139</v>
      </c>
    </row>
    <row r="251" spans="1:12" ht="15.75">
      <c r="A251" s="186">
        <v>248</v>
      </c>
      <c r="B251" s="211" t="s">
        <v>885</v>
      </c>
      <c r="C251" s="188">
        <v>6</v>
      </c>
      <c r="D251" s="163">
        <v>6</v>
      </c>
      <c r="E251" s="164">
        <v>5</v>
      </c>
      <c r="F251" s="84">
        <v>7.75</v>
      </c>
      <c r="G251" s="213">
        <v>9</v>
      </c>
      <c r="H251" s="84">
        <v>7</v>
      </c>
      <c r="I251" s="189"/>
      <c r="J251" s="189">
        <f t="shared" si="8"/>
        <v>40.75</v>
      </c>
      <c r="K251" s="212" t="s">
        <v>131</v>
      </c>
      <c r="L251" s="211" t="s">
        <v>1140</v>
      </c>
    </row>
    <row r="252" spans="1:12" ht="15.75">
      <c r="A252" s="186">
        <v>249</v>
      </c>
      <c r="B252" s="211" t="s">
        <v>886</v>
      </c>
      <c r="C252" s="188">
        <v>3</v>
      </c>
      <c r="D252" s="163">
        <v>5</v>
      </c>
      <c r="E252" s="164">
        <v>6.5</v>
      </c>
      <c r="F252" s="84">
        <v>7</v>
      </c>
      <c r="G252" s="213">
        <v>8</v>
      </c>
      <c r="H252" s="84">
        <v>6.75</v>
      </c>
      <c r="I252" s="189"/>
      <c r="J252" s="189">
        <f t="shared" si="8"/>
        <v>36.25</v>
      </c>
      <c r="K252" s="212" t="s">
        <v>138</v>
      </c>
      <c r="L252" s="211" t="s">
        <v>1141</v>
      </c>
    </row>
    <row r="253" spans="1:12" ht="15.75">
      <c r="A253" s="186">
        <v>250</v>
      </c>
      <c r="B253" s="211" t="s">
        <v>887</v>
      </c>
      <c r="C253" s="188">
        <v>4</v>
      </c>
      <c r="D253" s="163">
        <v>5.5</v>
      </c>
      <c r="E253" s="164">
        <v>7.5</v>
      </c>
      <c r="F253" s="84">
        <v>7.75</v>
      </c>
      <c r="G253" s="213">
        <v>8</v>
      </c>
      <c r="H253" s="84">
        <v>7</v>
      </c>
      <c r="I253" s="189"/>
      <c r="J253" s="189">
        <f t="shared" si="8"/>
        <v>39.75</v>
      </c>
      <c r="K253" s="212" t="s">
        <v>136</v>
      </c>
      <c r="L253" s="211" t="s">
        <v>1142</v>
      </c>
    </row>
    <row r="254" spans="1:12" ht="15.75">
      <c r="A254" s="186">
        <v>251</v>
      </c>
      <c r="B254" s="211" t="s">
        <v>888</v>
      </c>
      <c r="C254" s="188">
        <v>6</v>
      </c>
      <c r="D254" s="163">
        <v>5</v>
      </c>
      <c r="E254" s="164">
        <v>7</v>
      </c>
      <c r="F254" s="84">
        <v>7</v>
      </c>
      <c r="G254" s="213">
        <v>7</v>
      </c>
      <c r="H254" s="84">
        <v>6.5</v>
      </c>
      <c r="I254" s="189"/>
      <c r="J254" s="189">
        <f t="shared" si="8"/>
        <v>38.5</v>
      </c>
      <c r="K254" s="212" t="s">
        <v>138</v>
      </c>
      <c r="L254" s="211" t="s">
        <v>1143</v>
      </c>
    </row>
    <row r="255" spans="1:12" ht="15.75">
      <c r="A255" s="186">
        <v>252</v>
      </c>
      <c r="B255" s="211" t="s">
        <v>889</v>
      </c>
      <c r="C255" s="188">
        <v>4</v>
      </c>
      <c r="D255" s="163">
        <v>3.5</v>
      </c>
      <c r="E255" s="164">
        <v>7.5</v>
      </c>
      <c r="F255" s="84">
        <v>6.75</v>
      </c>
      <c r="G255" s="213">
        <v>7.5</v>
      </c>
      <c r="H255" s="84">
        <v>6.75</v>
      </c>
      <c r="I255" s="189"/>
      <c r="J255" s="189">
        <f t="shared" si="8"/>
        <v>36</v>
      </c>
      <c r="K255" s="212" t="s">
        <v>134</v>
      </c>
      <c r="L255" s="211" t="s">
        <v>1144</v>
      </c>
    </row>
    <row r="256" spans="1:12" ht="15.75">
      <c r="A256" s="186">
        <v>253</v>
      </c>
      <c r="B256" s="211" t="s">
        <v>890</v>
      </c>
      <c r="C256" s="188">
        <v>6</v>
      </c>
      <c r="D256" s="163">
        <v>7.5</v>
      </c>
      <c r="E256" s="164">
        <v>7.5</v>
      </c>
      <c r="F256" s="84">
        <v>8</v>
      </c>
      <c r="G256" s="213">
        <v>6.5</v>
      </c>
      <c r="H256" s="84">
        <v>6.75</v>
      </c>
      <c r="I256" s="189"/>
      <c r="J256" s="189">
        <f t="shared" si="8"/>
        <v>42.25</v>
      </c>
      <c r="K256" s="212" t="s">
        <v>131</v>
      </c>
      <c r="L256" s="211" t="s">
        <v>1145</v>
      </c>
    </row>
    <row r="257" spans="1:12" ht="15.75">
      <c r="A257" s="186">
        <v>254</v>
      </c>
      <c r="B257" s="211" t="s">
        <v>891</v>
      </c>
      <c r="C257" s="188">
        <v>6</v>
      </c>
      <c r="D257" s="163">
        <v>4</v>
      </c>
      <c r="E257" s="164">
        <v>6.5</v>
      </c>
      <c r="F257" s="84">
        <v>7.5</v>
      </c>
      <c r="G257" s="213">
        <v>8.5</v>
      </c>
      <c r="H257" s="84">
        <v>5</v>
      </c>
      <c r="I257" s="189"/>
      <c r="J257" s="189">
        <f t="shared" si="8"/>
        <v>37.5</v>
      </c>
      <c r="K257" s="212" t="s">
        <v>161</v>
      </c>
      <c r="L257" s="211" t="s">
        <v>1146</v>
      </c>
    </row>
    <row r="258" spans="1:12" ht="15.75">
      <c r="A258" s="186">
        <v>255</v>
      </c>
      <c r="B258" s="211" t="s">
        <v>892</v>
      </c>
      <c r="C258" s="188">
        <v>5</v>
      </c>
      <c r="D258" s="163">
        <v>5</v>
      </c>
      <c r="E258" s="164">
        <v>7</v>
      </c>
      <c r="F258" s="84">
        <v>7</v>
      </c>
      <c r="G258" s="213">
        <v>7.5</v>
      </c>
      <c r="H258" s="84">
        <v>6.5</v>
      </c>
      <c r="I258" s="189"/>
      <c r="J258" s="189">
        <f t="shared" si="8"/>
        <v>38</v>
      </c>
      <c r="K258" s="212" t="s">
        <v>135</v>
      </c>
      <c r="L258" s="211" t="s">
        <v>1147</v>
      </c>
    </row>
    <row r="259" spans="1:12" ht="15.75">
      <c r="A259" s="186">
        <v>256</v>
      </c>
      <c r="B259" s="199"/>
      <c r="C259" s="188"/>
      <c r="D259" s="163"/>
      <c r="E259" s="164"/>
      <c r="F259" s="197"/>
      <c r="G259" s="84"/>
      <c r="H259" s="84"/>
      <c r="I259" s="189"/>
      <c r="J259" s="189">
        <f aca="true" t="shared" si="9" ref="J259:J281">IF(I259&lt;&gt;"",C259+D259+E259+I259,"")</f>
      </c>
      <c r="K259" s="190"/>
      <c r="L259" s="190"/>
    </row>
    <row r="260" spans="1:12" ht="15.75">
      <c r="A260" s="186">
        <v>257</v>
      </c>
      <c r="B260" s="199"/>
      <c r="C260" s="188"/>
      <c r="D260" s="163"/>
      <c r="E260" s="164"/>
      <c r="F260" s="197"/>
      <c r="G260" s="84"/>
      <c r="H260" s="84"/>
      <c r="I260" s="189"/>
      <c r="J260" s="189">
        <f t="shared" si="9"/>
      </c>
      <c r="K260" s="190"/>
      <c r="L260" s="190"/>
    </row>
    <row r="261" spans="1:12" ht="15.75">
      <c r="A261" s="186">
        <v>258</v>
      </c>
      <c r="B261" s="199"/>
      <c r="C261" s="188"/>
      <c r="D261" s="163"/>
      <c r="E261" s="164"/>
      <c r="F261" s="197"/>
      <c r="G261" s="84"/>
      <c r="H261" s="84"/>
      <c r="I261" s="189"/>
      <c r="J261" s="189">
        <f t="shared" si="9"/>
      </c>
      <c r="K261" s="190"/>
      <c r="L261" s="190"/>
    </row>
    <row r="262" spans="1:12" ht="15.75">
      <c r="A262" s="186">
        <v>259</v>
      </c>
      <c r="B262" s="199"/>
      <c r="C262" s="188"/>
      <c r="D262" s="163"/>
      <c r="E262" s="164"/>
      <c r="F262" s="197"/>
      <c r="G262" s="84"/>
      <c r="H262" s="84"/>
      <c r="I262" s="189"/>
      <c r="J262" s="189">
        <f t="shared" si="9"/>
      </c>
      <c r="K262" s="190"/>
      <c r="L262" s="190"/>
    </row>
    <row r="263" spans="1:12" ht="15.75">
      <c r="A263" s="186">
        <v>260</v>
      </c>
      <c r="B263" s="199"/>
      <c r="C263" s="188"/>
      <c r="D263" s="163"/>
      <c r="E263" s="164"/>
      <c r="F263" s="197"/>
      <c r="G263" s="84"/>
      <c r="H263" s="84"/>
      <c r="I263" s="189"/>
      <c r="J263" s="189">
        <f t="shared" si="9"/>
      </c>
      <c r="K263" s="190"/>
      <c r="L263" s="190"/>
    </row>
    <row r="264" spans="1:12" ht="15.75">
      <c r="A264" s="186">
        <v>261</v>
      </c>
      <c r="B264" s="199"/>
      <c r="C264" s="188"/>
      <c r="D264" s="163"/>
      <c r="E264" s="164"/>
      <c r="F264" s="197"/>
      <c r="G264" s="84"/>
      <c r="H264" s="84"/>
      <c r="I264" s="189"/>
      <c r="J264" s="189">
        <f t="shared" si="9"/>
      </c>
      <c r="K264" s="190"/>
      <c r="L264" s="190"/>
    </row>
    <row r="265" spans="1:12" ht="15.75">
      <c r="A265" s="186">
        <v>262</v>
      </c>
      <c r="B265" s="199"/>
      <c r="C265" s="188"/>
      <c r="D265" s="163"/>
      <c r="E265" s="164"/>
      <c r="F265" s="197"/>
      <c r="G265" s="84"/>
      <c r="H265" s="84"/>
      <c r="I265" s="189"/>
      <c r="J265" s="189">
        <f t="shared" si="9"/>
      </c>
      <c r="K265" s="190"/>
      <c r="L265" s="190"/>
    </row>
    <row r="266" spans="1:12" ht="15.75">
      <c r="A266" s="186">
        <v>263</v>
      </c>
      <c r="B266" s="199"/>
      <c r="C266" s="188"/>
      <c r="D266" s="163"/>
      <c r="E266" s="164"/>
      <c r="F266" s="197"/>
      <c r="G266" s="84"/>
      <c r="H266" s="84"/>
      <c r="I266" s="189"/>
      <c r="J266" s="189">
        <f t="shared" si="9"/>
      </c>
      <c r="K266" s="190"/>
      <c r="L266" s="190"/>
    </row>
    <row r="267" spans="1:12" ht="15.75">
      <c r="A267" s="186">
        <v>264</v>
      </c>
      <c r="B267" s="199"/>
      <c r="C267" s="188"/>
      <c r="D267" s="163"/>
      <c r="E267" s="164"/>
      <c r="F267" s="197"/>
      <c r="G267" s="84"/>
      <c r="H267" s="84"/>
      <c r="I267" s="189"/>
      <c r="J267" s="189">
        <f t="shared" si="9"/>
      </c>
      <c r="K267" s="190"/>
      <c r="L267" s="190"/>
    </row>
    <row r="268" spans="1:12" ht="15.75">
      <c r="A268" s="186">
        <v>265</v>
      </c>
      <c r="B268" s="199"/>
      <c r="C268" s="188"/>
      <c r="D268" s="163"/>
      <c r="E268" s="164"/>
      <c r="F268" s="197"/>
      <c r="G268" s="84"/>
      <c r="H268" s="84"/>
      <c r="I268" s="189"/>
      <c r="J268" s="189">
        <f t="shared" si="9"/>
      </c>
      <c r="K268" s="190"/>
      <c r="L268" s="190"/>
    </row>
    <row r="269" spans="1:12" ht="15.75">
      <c r="A269" s="186">
        <v>266</v>
      </c>
      <c r="B269" s="199"/>
      <c r="C269" s="188"/>
      <c r="D269" s="163"/>
      <c r="E269" s="164"/>
      <c r="F269" s="197"/>
      <c r="G269" s="84"/>
      <c r="H269" s="84"/>
      <c r="I269" s="189"/>
      <c r="J269" s="189">
        <f t="shared" si="9"/>
      </c>
      <c r="K269" s="190"/>
      <c r="L269" s="190"/>
    </row>
    <row r="270" spans="1:12" ht="15.75">
      <c r="A270" s="186">
        <v>267</v>
      </c>
      <c r="B270" s="199"/>
      <c r="C270" s="188"/>
      <c r="D270" s="163"/>
      <c r="E270" s="164"/>
      <c r="F270" s="197"/>
      <c r="G270" s="84"/>
      <c r="H270" s="84"/>
      <c r="I270" s="189"/>
      <c r="J270" s="189">
        <f t="shared" si="9"/>
      </c>
      <c r="K270" s="190"/>
      <c r="L270" s="190"/>
    </row>
    <row r="271" spans="1:12" ht="15.75">
      <c r="A271" s="186">
        <v>268</v>
      </c>
      <c r="B271" s="199"/>
      <c r="C271" s="188"/>
      <c r="D271" s="163"/>
      <c r="E271" s="164"/>
      <c r="F271" s="197"/>
      <c r="G271" s="84"/>
      <c r="H271" s="84"/>
      <c r="I271" s="189"/>
      <c r="J271" s="189">
        <f t="shared" si="9"/>
      </c>
      <c r="K271" s="190"/>
      <c r="L271" s="190"/>
    </row>
    <row r="272" spans="1:12" ht="15.75">
      <c r="A272" s="186">
        <v>269</v>
      </c>
      <c r="B272" s="199"/>
      <c r="C272" s="188"/>
      <c r="D272" s="163"/>
      <c r="E272" s="164"/>
      <c r="F272" s="197"/>
      <c r="G272" s="84"/>
      <c r="H272" s="84"/>
      <c r="I272" s="189">
        <f aca="true" t="shared" si="10" ref="I272:I281">IF(AND(F272="",G272="",H272=""),"",(F272+G272+H272)/3)</f>
      </c>
      <c r="J272" s="189">
        <f t="shared" si="9"/>
      </c>
      <c r="K272" s="190"/>
      <c r="L272" s="190"/>
    </row>
    <row r="273" spans="1:12" ht="15.75">
      <c r="A273" s="186">
        <v>270</v>
      </c>
      <c r="B273" s="199"/>
      <c r="C273" s="188"/>
      <c r="D273" s="163"/>
      <c r="E273" s="164"/>
      <c r="F273" s="197"/>
      <c r="G273" s="84"/>
      <c r="H273" s="84"/>
      <c r="I273" s="189">
        <f t="shared" si="10"/>
      </c>
      <c r="J273" s="189">
        <f t="shared" si="9"/>
      </c>
      <c r="K273" s="190"/>
      <c r="L273" s="190"/>
    </row>
    <row r="274" spans="1:12" ht="15.75">
      <c r="A274" s="186">
        <v>271</v>
      </c>
      <c r="B274" s="199"/>
      <c r="C274" s="188"/>
      <c r="D274" s="163"/>
      <c r="E274" s="164"/>
      <c r="F274" s="197"/>
      <c r="G274" s="84"/>
      <c r="H274" s="84"/>
      <c r="I274" s="189">
        <f t="shared" si="10"/>
      </c>
      <c r="J274" s="189">
        <f t="shared" si="9"/>
      </c>
      <c r="K274" s="190"/>
      <c r="L274" s="190"/>
    </row>
    <row r="275" spans="1:12" ht="15.75">
      <c r="A275" s="186">
        <v>272</v>
      </c>
      <c r="B275" s="199"/>
      <c r="C275" s="188"/>
      <c r="D275" s="163"/>
      <c r="E275" s="164"/>
      <c r="F275" s="197"/>
      <c r="G275" s="84"/>
      <c r="H275" s="84"/>
      <c r="I275" s="189">
        <f t="shared" si="10"/>
      </c>
      <c r="J275" s="189">
        <f t="shared" si="9"/>
      </c>
      <c r="K275" s="190"/>
      <c r="L275" s="190"/>
    </row>
    <row r="276" spans="1:12" ht="15.75">
      <c r="A276" s="186">
        <v>273</v>
      </c>
      <c r="B276" s="199"/>
      <c r="C276" s="188"/>
      <c r="D276" s="163"/>
      <c r="E276" s="164"/>
      <c r="F276" s="197"/>
      <c r="G276" s="84"/>
      <c r="H276" s="84"/>
      <c r="I276" s="189">
        <f t="shared" si="10"/>
      </c>
      <c r="J276" s="189">
        <f t="shared" si="9"/>
      </c>
      <c r="K276" s="190"/>
      <c r="L276" s="190"/>
    </row>
    <row r="277" spans="1:12" ht="15.75">
      <c r="A277" s="186">
        <v>274</v>
      </c>
      <c r="B277" s="199"/>
      <c r="C277" s="188"/>
      <c r="D277" s="163"/>
      <c r="E277" s="164"/>
      <c r="F277" s="197"/>
      <c r="G277" s="84"/>
      <c r="H277" s="84"/>
      <c r="I277" s="189">
        <f t="shared" si="10"/>
      </c>
      <c r="J277" s="189">
        <f t="shared" si="9"/>
      </c>
      <c r="K277" s="190"/>
      <c r="L277" s="190"/>
    </row>
    <row r="278" spans="1:12" ht="15.75">
      <c r="A278" s="186">
        <v>275</v>
      </c>
      <c r="B278" s="199"/>
      <c r="C278" s="188"/>
      <c r="D278" s="163"/>
      <c r="E278" s="164"/>
      <c r="F278" s="197"/>
      <c r="G278" s="84"/>
      <c r="H278" s="84"/>
      <c r="I278" s="189">
        <f t="shared" si="10"/>
      </c>
      <c r="J278" s="189">
        <f t="shared" si="9"/>
      </c>
      <c r="K278" s="190"/>
      <c r="L278" s="190"/>
    </row>
    <row r="279" spans="1:12" ht="15.75">
      <c r="A279" s="186">
        <v>276</v>
      </c>
      <c r="B279" s="201"/>
      <c r="C279" s="188"/>
      <c r="D279" s="163"/>
      <c r="E279" s="164"/>
      <c r="F279" s="197"/>
      <c r="G279" s="84"/>
      <c r="H279" s="84"/>
      <c r="I279" s="189">
        <f t="shared" si="10"/>
      </c>
      <c r="J279" s="189">
        <f t="shared" si="9"/>
      </c>
      <c r="K279" s="190"/>
      <c r="L279" s="190"/>
    </row>
    <row r="280" spans="1:12" ht="15.75">
      <c r="A280" s="186">
        <v>277</v>
      </c>
      <c r="B280" s="199"/>
      <c r="C280" s="188"/>
      <c r="D280" s="163"/>
      <c r="E280" s="164"/>
      <c r="F280" s="197"/>
      <c r="G280" s="84"/>
      <c r="H280" s="84"/>
      <c r="I280" s="189">
        <f t="shared" si="10"/>
      </c>
      <c r="J280" s="189">
        <f t="shared" si="9"/>
      </c>
      <c r="K280" s="190"/>
      <c r="L280" s="190"/>
    </row>
    <row r="281" spans="1:12" ht="15.75">
      <c r="A281" s="186"/>
      <c r="B281" s="187"/>
      <c r="C281" s="188"/>
      <c r="D281" s="163"/>
      <c r="E281" s="164"/>
      <c r="F281" s="197"/>
      <c r="G281" s="160"/>
      <c r="H281" s="160"/>
      <c r="I281" s="189">
        <f t="shared" si="10"/>
      </c>
      <c r="J281" s="189">
        <f t="shared" si="9"/>
      </c>
      <c r="K281" s="190"/>
      <c r="L281" s="190"/>
    </row>
    <row r="282" spans="1:12" ht="15.75">
      <c r="A282" s="186"/>
      <c r="B282" s="83"/>
      <c r="C282" s="49"/>
      <c r="D282" s="49"/>
      <c r="E282" s="49"/>
      <c r="F282" s="163"/>
      <c r="G282" s="49"/>
      <c r="H282" s="84"/>
      <c r="I282" s="50"/>
      <c r="J282" s="50"/>
      <c r="K282" s="81"/>
      <c r="L282" s="81"/>
    </row>
    <row r="283" spans="1:12" ht="15.75">
      <c r="A283" s="79"/>
      <c r="B283" s="83"/>
      <c r="C283" s="49"/>
      <c r="D283" s="49"/>
      <c r="E283" s="49"/>
      <c r="F283" s="163"/>
      <c r="G283" s="49"/>
      <c r="H283" s="84"/>
      <c r="I283" s="50"/>
      <c r="J283" s="50"/>
      <c r="K283" s="81"/>
      <c r="L283" s="81"/>
    </row>
    <row r="284" spans="1:8" ht="15.75">
      <c r="A284" s="79"/>
      <c r="F284" s="173"/>
      <c r="H284" s="85"/>
    </row>
    <row r="285" spans="6:8" ht="15.75">
      <c r="F285" s="173"/>
      <c r="H285" s="85"/>
    </row>
    <row r="286" spans="6:8" ht="15.75">
      <c r="F286" s="173"/>
      <c r="H286" s="85"/>
    </row>
    <row r="287" spans="6:8" ht="15.75">
      <c r="F287" s="173"/>
      <c r="H287" s="85"/>
    </row>
    <row r="288" spans="6:8" ht="15.75">
      <c r="F288" s="173"/>
      <c r="H288" s="85"/>
    </row>
    <row r="289" spans="6:8" ht="15.75">
      <c r="F289" s="173"/>
      <c r="H289" s="85"/>
    </row>
    <row r="290" spans="6:8" ht="15.75">
      <c r="F290" s="173"/>
      <c r="H290" s="85"/>
    </row>
    <row r="291" spans="6:8" ht="15.75">
      <c r="F291" s="173"/>
      <c r="H291" s="85"/>
    </row>
    <row r="292" spans="6:8" ht="15.75">
      <c r="F292" s="173"/>
      <c r="H292" s="85"/>
    </row>
    <row r="293" spans="6:8" ht="15.75">
      <c r="F293" s="173"/>
      <c r="H293" s="85"/>
    </row>
    <row r="294" spans="6:8" ht="15.75">
      <c r="F294" s="173"/>
      <c r="H294" s="85"/>
    </row>
    <row r="295" spans="6:8" ht="15.75">
      <c r="F295" s="173"/>
      <c r="H295" s="85"/>
    </row>
    <row r="296" spans="6:8" ht="15.75">
      <c r="F296" s="173"/>
      <c r="H296" s="85"/>
    </row>
    <row r="297" spans="6:8" ht="15.75">
      <c r="F297" s="173"/>
      <c r="H297" s="85"/>
    </row>
    <row r="298" spans="6:8" ht="15.75">
      <c r="F298" s="173"/>
      <c r="H298" s="85"/>
    </row>
    <row r="299" spans="6:8" ht="15.75">
      <c r="F299" s="173"/>
      <c r="H299" s="85"/>
    </row>
    <row r="300" spans="2:10" ht="15.75">
      <c r="B300" s="55"/>
      <c r="C300" s="86">
        <f aca="true" t="shared" si="11" ref="C300:I300">COUNTIF(C4:C281,"&gt;=5")</f>
        <v>191</v>
      </c>
      <c r="D300" s="86">
        <f t="shared" si="11"/>
        <v>102</v>
      </c>
      <c r="E300" s="87">
        <f t="shared" si="11"/>
        <v>181</v>
      </c>
      <c r="F300" s="87">
        <f t="shared" si="11"/>
        <v>122</v>
      </c>
      <c r="G300" s="87">
        <f t="shared" si="11"/>
        <v>152</v>
      </c>
      <c r="H300" s="87">
        <f t="shared" si="11"/>
        <v>111</v>
      </c>
      <c r="I300" s="88">
        <f t="shared" si="11"/>
        <v>0</v>
      </c>
      <c r="J300" s="86">
        <f>COUNTIF(J4:J281,"&gt;=30")</f>
        <v>112</v>
      </c>
    </row>
    <row r="301" spans="1:10" ht="15.75">
      <c r="A301" s="52" t="s">
        <v>165</v>
      </c>
      <c r="B301" s="55"/>
      <c r="C301" s="86">
        <f aca="true" t="shared" si="12" ref="C301:J301">COUNTIF(C4:C281,"&gt;=0")</f>
        <v>248</v>
      </c>
      <c r="D301" s="86">
        <f t="shared" si="12"/>
        <v>248</v>
      </c>
      <c r="E301" s="87">
        <f t="shared" si="12"/>
        <v>248</v>
      </c>
      <c r="F301" s="87">
        <f t="shared" si="12"/>
        <v>249</v>
      </c>
      <c r="G301" s="87">
        <f t="shared" si="12"/>
        <v>249</v>
      </c>
      <c r="H301" s="87">
        <f t="shared" si="12"/>
        <v>249</v>
      </c>
      <c r="I301" s="88">
        <f t="shared" si="12"/>
        <v>0</v>
      </c>
      <c r="J301" s="86">
        <f t="shared" si="12"/>
        <v>249</v>
      </c>
    </row>
    <row r="302" spans="1:10" ht="15.75">
      <c r="A302" s="52" t="s">
        <v>166</v>
      </c>
      <c r="B302" s="55"/>
      <c r="C302" s="89">
        <f aca="true" t="shared" si="13" ref="C302:J302">C300/C301*100</f>
        <v>77.01612903225806</v>
      </c>
      <c r="D302" s="89">
        <f t="shared" si="13"/>
        <v>41.12903225806452</v>
      </c>
      <c r="E302" s="90">
        <f t="shared" si="13"/>
        <v>72.98387096774194</v>
      </c>
      <c r="F302" s="90">
        <f>F300/F301*100</f>
        <v>48.99598393574297</v>
      </c>
      <c r="G302" s="90">
        <f>G300/G301*100</f>
        <v>61.044176706827315</v>
      </c>
      <c r="H302" s="90">
        <f>H300/H301*100</f>
        <v>44.57831325301205</v>
      </c>
      <c r="I302" s="91" t="e">
        <f t="shared" si="13"/>
        <v>#DIV/0!</v>
      </c>
      <c r="J302" s="89">
        <f t="shared" si="13"/>
        <v>44.97991967871486</v>
      </c>
    </row>
    <row r="303" spans="1:8" ht="15.75">
      <c r="A303" s="52" t="s">
        <v>167</v>
      </c>
      <c r="F303" s="173"/>
      <c r="H303" s="85"/>
    </row>
    <row r="307" spans="2:10" ht="15.75">
      <c r="B307" s="54">
        <v>0</v>
      </c>
      <c r="C307" s="92">
        <f>COUNTIF(C4:C286,"=0")</f>
        <v>1</v>
      </c>
      <c r="D307" s="92">
        <f aca="true" t="shared" si="14" ref="D307:J307">COUNTIF(D4:D286,"=0")</f>
        <v>0</v>
      </c>
      <c r="E307" s="92">
        <f t="shared" si="14"/>
        <v>0</v>
      </c>
      <c r="F307" s="92">
        <f t="shared" si="14"/>
        <v>1</v>
      </c>
      <c r="G307" s="92">
        <f t="shared" si="14"/>
        <v>0</v>
      </c>
      <c r="H307" s="92">
        <f t="shared" si="14"/>
        <v>1</v>
      </c>
      <c r="I307" s="92">
        <f t="shared" si="14"/>
        <v>0</v>
      </c>
      <c r="J307" s="92">
        <f t="shared" si="14"/>
        <v>0</v>
      </c>
    </row>
    <row r="308" spans="1:10" ht="15.75">
      <c r="A308" s="53"/>
      <c r="B308" s="54" t="s">
        <v>180</v>
      </c>
      <c r="C308" s="92">
        <f>COUNTIF(C4:C286,"&lt;=1")-COUNTIF(C4:C279,"=0")</f>
        <v>2</v>
      </c>
      <c r="D308" s="92">
        <f aca="true" t="shared" si="15" ref="D308:J308">COUNTIF(D4:D286,"&lt;=1")-COUNTIF(D4:D279,"=0")</f>
        <v>8</v>
      </c>
      <c r="E308" s="92">
        <f t="shared" si="15"/>
        <v>0</v>
      </c>
      <c r="F308" s="92">
        <f t="shared" si="15"/>
        <v>25</v>
      </c>
      <c r="G308" s="92">
        <f t="shared" si="15"/>
        <v>1</v>
      </c>
      <c r="H308" s="92">
        <f t="shared" si="15"/>
        <v>28</v>
      </c>
      <c r="I308" s="92">
        <f t="shared" si="15"/>
        <v>0</v>
      </c>
      <c r="J308" s="92">
        <f t="shared" si="15"/>
        <v>0</v>
      </c>
    </row>
    <row r="309" spans="1:10" ht="15.75">
      <c r="A309" s="53"/>
      <c r="B309" s="54" t="s">
        <v>645</v>
      </c>
      <c r="C309" s="92">
        <f>COUNTIF(C4:C286,"&lt;=2")-COUNTIF(C4:C286,"&lt;=1")</f>
        <v>4</v>
      </c>
      <c r="D309" s="92">
        <f aca="true" t="shared" si="16" ref="D309:J309">COUNTIF(D4:D286,"&lt;=2")-COUNTIF(D4:D286,"&lt;=1")</f>
        <v>34</v>
      </c>
      <c r="E309" s="92">
        <f t="shared" si="16"/>
        <v>3</v>
      </c>
      <c r="F309" s="92">
        <f t="shared" si="16"/>
        <v>23</v>
      </c>
      <c r="G309" s="92">
        <f t="shared" si="16"/>
        <v>25</v>
      </c>
      <c r="H309" s="92">
        <f t="shared" si="16"/>
        <v>30</v>
      </c>
      <c r="I309" s="92">
        <f t="shared" si="16"/>
        <v>0</v>
      </c>
      <c r="J309" s="92">
        <f t="shared" si="16"/>
        <v>0</v>
      </c>
    </row>
    <row r="310" spans="1:10" ht="15.75">
      <c r="A310" s="53"/>
      <c r="B310" s="54" t="s">
        <v>646</v>
      </c>
      <c r="C310" s="92">
        <f>COUNTIF(C4:C286,"&lt;=3")-COUNTIF(C4:C286,"&lt;=2")</f>
        <v>5</v>
      </c>
      <c r="D310" s="92">
        <f aca="true" t="shared" si="17" ref="D310:J310">COUNTIF(D4:D286,"&lt;=3")-COUNTIF(D4:D286,"&lt;=2")</f>
        <v>33</v>
      </c>
      <c r="E310" s="92">
        <f t="shared" si="17"/>
        <v>7</v>
      </c>
      <c r="F310" s="92">
        <f t="shared" si="17"/>
        <v>22</v>
      </c>
      <c r="G310" s="92">
        <f t="shared" si="17"/>
        <v>32</v>
      </c>
      <c r="H310" s="92">
        <f t="shared" si="17"/>
        <v>28</v>
      </c>
      <c r="I310" s="92">
        <f t="shared" si="17"/>
        <v>0</v>
      </c>
      <c r="J310" s="92">
        <f t="shared" si="17"/>
        <v>0</v>
      </c>
    </row>
    <row r="311" spans="1:10" ht="15.75">
      <c r="A311" s="53"/>
      <c r="B311" s="54" t="s">
        <v>647</v>
      </c>
      <c r="C311" s="92">
        <f>COUNTIF(C4:C286,"&lt;=4")-COUNTIF(C4:C286,"&lt;=3")</f>
        <v>27</v>
      </c>
      <c r="D311" s="92">
        <f aca="true" t="shared" si="18" ref="D311:J311">COUNTIF(D4:D286,"&lt;=4")-COUNTIF(D4:D286,"&lt;=3")</f>
        <v>53</v>
      </c>
      <c r="E311" s="92">
        <f t="shared" si="18"/>
        <v>30</v>
      </c>
      <c r="F311" s="92">
        <f t="shared" si="18"/>
        <v>34</v>
      </c>
      <c r="G311" s="92">
        <f t="shared" si="18"/>
        <v>27</v>
      </c>
      <c r="H311" s="92">
        <f t="shared" si="18"/>
        <v>31</v>
      </c>
      <c r="I311" s="92">
        <f t="shared" si="18"/>
        <v>0</v>
      </c>
      <c r="J311" s="92">
        <f t="shared" si="18"/>
        <v>0</v>
      </c>
    </row>
    <row r="312" spans="1:10" ht="15.75">
      <c r="A312" s="53"/>
      <c r="B312" s="54" t="s">
        <v>648</v>
      </c>
      <c r="C312" s="92">
        <f>COUNTIF(C4:C286,"&lt;5")-COUNTIF(C4:C286,"&lt;=4")</f>
        <v>18</v>
      </c>
      <c r="D312" s="92">
        <f aca="true" t="shared" si="19" ref="D312:J312">COUNTIF(D4:D286,"&lt;5")-COUNTIF(D4:D286,"&lt;=4")</f>
        <v>18</v>
      </c>
      <c r="E312" s="92">
        <f t="shared" si="19"/>
        <v>27</v>
      </c>
      <c r="F312" s="92">
        <f t="shared" si="19"/>
        <v>22</v>
      </c>
      <c r="G312" s="92">
        <f t="shared" si="19"/>
        <v>12</v>
      </c>
      <c r="H312" s="92">
        <f t="shared" si="19"/>
        <v>20</v>
      </c>
      <c r="I312" s="92">
        <f t="shared" si="19"/>
        <v>0</v>
      </c>
      <c r="J312" s="92">
        <f t="shared" si="19"/>
        <v>0</v>
      </c>
    </row>
    <row r="313" spans="1:10" ht="15.75">
      <c r="A313" s="53"/>
      <c r="B313" s="54" t="s">
        <v>649</v>
      </c>
      <c r="C313" s="92">
        <f>COUNTIF(C4:C286,"&lt;7")-COUNTIF(C4:C286,"&lt;5")</f>
        <v>162</v>
      </c>
      <c r="D313" s="92">
        <f aca="true" t="shared" si="20" ref="D313:J313">COUNTIF(D4:D286,"&lt;7")-COUNTIF(D4:D286,"&lt;5")</f>
        <v>85</v>
      </c>
      <c r="E313" s="92">
        <f t="shared" si="20"/>
        <v>106</v>
      </c>
      <c r="F313" s="92">
        <f t="shared" si="20"/>
        <v>55</v>
      </c>
      <c r="G313" s="92">
        <f t="shared" si="20"/>
        <v>87</v>
      </c>
      <c r="H313" s="92">
        <f t="shared" si="20"/>
        <v>85</v>
      </c>
      <c r="I313" s="92">
        <f t="shared" si="20"/>
        <v>0</v>
      </c>
      <c r="J313" s="92">
        <f t="shared" si="20"/>
        <v>0</v>
      </c>
    </row>
    <row r="314" spans="1:10" ht="15.75">
      <c r="A314" s="53"/>
      <c r="B314" s="54" t="s">
        <v>650</v>
      </c>
      <c r="C314" s="92">
        <f>COUNTIF(C4:C286,"&lt;9")-COUNTIF(C4:C286,"&lt;7")</f>
        <v>29</v>
      </c>
      <c r="D314" s="92">
        <f aca="true" t="shared" si="21" ref="D314:J314">COUNTIF(D4:D286,"&lt;9")-COUNTIF(D4:D286,"&lt;7")</f>
        <v>16</v>
      </c>
      <c r="E314" s="92">
        <f t="shared" si="21"/>
        <v>74</v>
      </c>
      <c r="F314" s="92">
        <f t="shared" si="21"/>
        <v>59</v>
      </c>
      <c r="G314" s="92">
        <f t="shared" si="21"/>
        <v>55</v>
      </c>
      <c r="H314" s="92">
        <f t="shared" si="21"/>
        <v>26</v>
      </c>
      <c r="I314" s="92">
        <f t="shared" si="21"/>
        <v>0</v>
      </c>
      <c r="J314" s="92">
        <f t="shared" si="21"/>
        <v>0</v>
      </c>
    </row>
    <row r="315" spans="1:10" ht="15.75">
      <c r="A315" s="53"/>
      <c r="B315" s="54" t="s">
        <v>651</v>
      </c>
      <c r="C315" s="92">
        <f>COUNTIF(C4:C286,"&lt;10")-COUNTIF(C4:C286,"&lt;9")</f>
        <v>0</v>
      </c>
      <c r="D315" s="92">
        <f aca="true" t="shared" si="22" ref="D315:J315">COUNTIF(D4:D286,"&lt;10")-COUNTIF(D4:D286,"&lt;9")</f>
        <v>1</v>
      </c>
      <c r="E315" s="92">
        <f t="shared" si="22"/>
        <v>1</v>
      </c>
      <c r="F315" s="92">
        <f t="shared" si="22"/>
        <v>7</v>
      </c>
      <c r="G315" s="92">
        <f t="shared" si="22"/>
        <v>10</v>
      </c>
      <c r="H315" s="92">
        <f t="shared" si="22"/>
        <v>0</v>
      </c>
      <c r="I315" s="92">
        <f t="shared" si="22"/>
        <v>0</v>
      </c>
      <c r="J315" s="92">
        <f t="shared" si="22"/>
        <v>0</v>
      </c>
    </row>
    <row r="316" spans="2:10" ht="15.75">
      <c r="B316" s="54">
        <v>10</v>
      </c>
      <c r="C316" s="92">
        <f>COUNTIF(C4:C286,"=10")</f>
        <v>0</v>
      </c>
      <c r="D316" s="92">
        <f aca="true" t="shared" si="23" ref="D316:J316">COUNTIF(D4:D286,"=10")</f>
        <v>0</v>
      </c>
      <c r="E316" s="92">
        <f t="shared" si="23"/>
        <v>0</v>
      </c>
      <c r="F316" s="92">
        <f t="shared" si="23"/>
        <v>1</v>
      </c>
      <c r="G316" s="92">
        <f t="shared" si="23"/>
        <v>0</v>
      </c>
      <c r="H316" s="92">
        <f t="shared" si="23"/>
        <v>0</v>
      </c>
      <c r="I316" s="92">
        <f t="shared" si="23"/>
        <v>0</v>
      </c>
      <c r="J316" s="92">
        <f t="shared" si="23"/>
        <v>0</v>
      </c>
    </row>
    <row r="317" spans="2:10" ht="15.75">
      <c r="B317" s="53"/>
      <c r="C317" s="93">
        <f>SUM(C307:C316)</f>
        <v>248</v>
      </c>
      <c r="D317" s="93">
        <f aca="true" t="shared" si="24" ref="D317:J317">SUM(D307:D316)</f>
        <v>248</v>
      </c>
      <c r="E317" s="93">
        <f t="shared" si="24"/>
        <v>248</v>
      </c>
      <c r="F317" s="93">
        <f t="shared" si="24"/>
        <v>249</v>
      </c>
      <c r="G317" s="93">
        <f t="shared" si="24"/>
        <v>249</v>
      </c>
      <c r="H317" s="93">
        <f t="shared" si="24"/>
        <v>249</v>
      </c>
      <c r="I317" s="93">
        <f t="shared" si="24"/>
        <v>0</v>
      </c>
      <c r="J317" s="93">
        <f t="shared" si="24"/>
        <v>0</v>
      </c>
    </row>
    <row r="318" spans="2:9" ht="15.75">
      <c r="B318" s="53"/>
      <c r="C318" s="94"/>
      <c r="D318" s="94"/>
      <c r="E318" s="94"/>
      <c r="F318" s="94"/>
      <c r="G318" s="94"/>
      <c r="H318" s="94"/>
      <c r="I318" s="54"/>
    </row>
    <row r="321" spans="2:7" ht="15.75">
      <c r="B321" s="47" t="s">
        <v>632</v>
      </c>
      <c r="C321" s="48">
        <f>C307+C308+C309+C310+C311+C312</f>
        <v>57</v>
      </c>
      <c r="D321" s="48">
        <f>D307+D308+D309+D310+D311+D312</f>
        <v>146</v>
      </c>
      <c r="E321" s="48">
        <f>E307+E308+E309+E310+E311+E312</f>
        <v>67</v>
      </c>
      <c r="F321" s="48">
        <f>F307+F308+F309+F310+F311+F312</f>
        <v>127</v>
      </c>
      <c r="G321" s="48">
        <f>G307+G308+G309+G310+G311+G312</f>
        <v>97</v>
      </c>
    </row>
  </sheetData>
  <sheetProtection/>
  <autoFilter ref="A3:L281"/>
  <mergeCells count="2">
    <mergeCell ref="A1:J1"/>
    <mergeCell ref="A2:J2"/>
  </mergeCells>
  <printOptions/>
  <pageMargins left="0.25" right="0.25" top="0.5" bottom="0.25" header="0.511811023622047" footer="0.5118110236220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3"/>
  <sheetViews>
    <sheetView zoomScale="85" zoomScaleNormal="85" zoomScalePageLayoutView="0" workbookViewId="0" topLeftCell="A34">
      <selection activeCell="I55" sqref="I55"/>
    </sheetView>
  </sheetViews>
  <sheetFormatPr defaultColWidth="8.66015625" defaultRowHeight="18"/>
  <cols>
    <col min="1" max="1" width="3.08203125" style="97" customWidth="1"/>
    <col min="2" max="2" width="20.5" style="96" customWidth="1"/>
    <col min="3" max="3" width="6.33203125" style="96" customWidth="1"/>
    <col min="4" max="4" width="6.16015625" style="96" customWidth="1"/>
    <col min="5" max="5" width="6.33203125" style="96" customWidth="1"/>
    <col min="6" max="6" width="6.08203125" style="97" customWidth="1"/>
    <col min="7" max="8" width="6" style="97" customWidth="1"/>
    <col min="9" max="9" width="6.66015625" style="96" customWidth="1"/>
    <col min="10" max="10" width="6.66015625" style="104" customWidth="1"/>
    <col min="11" max="14" width="7.66015625" style="96" customWidth="1"/>
    <col min="15" max="15" width="4.66015625" style="96" bestFit="1" customWidth="1"/>
    <col min="16" max="16384" width="8.83203125" style="96" customWidth="1"/>
  </cols>
  <sheetData>
    <row r="1" spans="1:14" ht="18.75" customHeight="1">
      <c r="A1" s="269" t="s">
        <v>146</v>
      </c>
      <c r="B1" s="269"/>
      <c r="C1" s="269" t="s">
        <v>1156</v>
      </c>
      <c r="D1" s="269"/>
      <c r="E1" s="269"/>
      <c r="F1" s="269"/>
      <c r="G1" s="269"/>
      <c r="H1" s="269"/>
      <c r="I1" s="269"/>
      <c r="J1" s="269"/>
      <c r="K1" s="95"/>
      <c r="L1" s="95"/>
      <c r="M1" s="95"/>
      <c r="N1" s="95"/>
    </row>
    <row r="2" spans="1:14" s="97" customFormat="1" ht="18.75" customHeight="1">
      <c r="A2" s="46" t="s">
        <v>0</v>
      </c>
      <c r="B2" s="46" t="s">
        <v>139</v>
      </c>
      <c r="C2" s="46" t="s">
        <v>140</v>
      </c>
      <c r="D2" s="46" t="s">
        <v>141</v>
      </c>
      <c r="E2" s="46" t="s">
        <v>6</v>
      </c>
      <c r="F2" s="46" t="s">
        <v>142</v>
      </c>
      <c r="G2" s="46" t="s">
        <v>143</v>
      </c>
      <c r="H2" s="185" t="s">
        <v>1153</v>
      </c>
      <c r="I2" s="46" t="s">
        <v>144</v>
      </c>
      <c r="J2" s="46" t="s">
        <v>145</v>
      </c>
      <c r="L2" s="98"/>
      <c r="M2" s="99"/>
      <c r="N2" s="99"/>
    </row>
    <row r="3" spans="1:14" ht="18.75" customHeight="1">
      <c r="A3" s="79">
        <v>1</v>
      </c>
      <c r="B3" s="211" t="s">
        <v>653</v>
      </c>
      <c r="C3" s="188">
        <v>6</v>
      </c>
      <c r="D3" s="163">
        <v>3.5</v>
      </c>
      <c r="E3" s="164">
        <v>8</v>
      </c>
      <c r="F3" s="84">
        <v>7.25</v>
      </c>
      <c r="G3" s="213">
        <v>5.5</v>
      </c>
      <c r="H3" s="84">
        <v>5.25</v>
      </c>
      <c r="I3" s="189"/>
      <c r="J3" s="189">
        <f aca="true" t="shared" si="0" ref="J3:J40">C3+D3+E3+F3+G3+H3</f>
        <v>35.5</v>
      </c>
      <c r="L3" s="100"/>
      <c r="M3" s="100"/>
      <c r="N3" s="100"/>
    </row>
    <row r="4" spans="1:10" ht="18.75" customHeight="1">
      <c r="A4" s="79">
        <v>2</v>
      </c>
      <c r="B4" s="211" t="s">
        <v>655</v>
      </c>
      <c r="C4" s="188">
        <v>6</v>
      </c>
      <c r="D4" s="163">
        <v>6.5</v>
      </c>
      <c r="E4" s="164">
        <v>8</v>
      </c>
      <c r="F4" s="84">
        <v>8</v>
      </c>
      <c r="G4" s="213">
        <v>6</v>
      </c>
      <c r="H4" s="84">
        <v>5</v>
      </c>
      <c r="I4" s="189"/>
      <c r="J4" s="189">
        <f t="shared" si="0"/>
        <v>39.5</v>
      </c>
    </row>
    <row r="5" spans="1:10" ht="18.75" customHeight="1">
      <c r="A5" s="79">
        <v>3</v>
      </c>
      <c r="B5" s="211" t="s">
        <v>661</v>
      </c>
      <c r="C5" s="188">
        <v>5</v>
      </c>
      <c r="D5" s="163">
        <v>7</v>
      </c>
      <c r="E5" s="164">
        <v>8.5</v>
      </c>
      <c r="F5" s="84">
        <v>7.5</v>
      </c>
      <c r="G5" s="213">
        <v>7</v>
      </c>
      <c r="H5" s="84">
        <v>6.25</v>
      </c>
      <c r="I5" s="189"/>
      <c r="J5" s="189">
        <f t="shared" si="0"/>
        <v>41.25</v>
      </c>
    </row>
    <row r="6" spans="1:10" ht="18.75" customHeight="1">
      <c r="A6" s="79">
        <v>4</v>
      </c>
      <c r="B6" s="211" t="s">
        <v>664</v>
      </c>
      <c r="C6" s="188">
        <v>5.5</v>
      </c>
      <c r="D6" s="163">
        <v>7</v>
      </c>
      <c r="E6" s="164">
        <v>4.5</v>
      </c>
      <c r="F6" s="84">
        <v>8.75</v>
      </c>
      <c r="G6" s="213">
        <v>7.5</v>
      </c>
      <c r="H6" s="84">
        <v>5</v>
      </c>
      <c r="I6" s="189"/>
      <c r="J6" s="189">
        <f t="shared" si="0"/>
        <v>38.25</v>
      </c>
    </row>
    <row r="7" spans="1:10" ht="18.75" customHeight="1">
      <c r="A7" s="79">
        <v>5</v>
      </c>
      <c r="B7" s="211" t="s">
        <v>679</v>
      </c>
      <c r="C7" s="188">
        <v>6</v>
      </c>
      <c r="D7" s="163">
        <v>7.5</v>
      </c>
      <c r="E7" s="164">
        <v>7.2</v>
      </c>
      <c r="F7" s="84">
        <v>9.25</v>
      </c>
      <c r="G7" s="213">
        <v>6.5</v>
      </c>
      <c r="H7" s="84">
        <v>7.25</v>
      </c>
      <c r="I7" s="189"/>
      <c r="J7" s="189">
        <f t="shared" si="0"/>
        <v>43.7</v>
      </c>
    </row>
    <row r="8" spans="1:10" ht="18.75" customHeight="1">
      <c r="A8" s="79">
        <v>6</v>
      </c>
      <c r="B8" s="211" t="s">
        <v>681</v>
      </c>
      <c r="C8" s="188">
        <v>6</v>
      </c>
      <c r="D8" s="163">
        <v>7</v>
      </c>
      <c r="E8" s="164">
        <v>7</v>
      </c>
      <c r="F8" s="84">
        <v>8.75</v>
      </c>
      <c r="G8" s="213">
        <v>6.5</v>
      </c>
      <c r="H8" s="84">
        <v>6</v>
      </c>
      <c r="I8" s="189"/>
      <c r="J8" s="189">
        <f t="shared" si="0"/>
        <v>41.25</v>
      </c>
    </row>
    <row r="9" spans="1:10" ht="18.75" customHeight="1">
      <c r="A9" s="79">
        <v>7</v>
      </c>
      <c r="B9" s="211" t="s">
        <v>692</v>
      </c>
      <c r="C9" s="188">
        <v>6</v>
      </c>
      <c r="D9" s="163">
        <v>3.5</v>
      </c>
      <c r="E9" s="164">
        <v>6.1</v>
      </c>
      <c r="F9" s="84">
        <v>8</v>
      </c>
      <c r="G9" s="213">
        <v>6</v>
      </c>
      <c r="H9" s="84">
        <v>3.25</v>
      </c>
      <c r="I9" s="189"/>
      <c r="J9" s="189">
        <f t="shared" si="0"/>
        <v>32.85</v>
      </c>
    </row>
    <row r="10" spans="1:10" ht="18.75" customHeight="1">
      <c r="A10" s="79">
        <v>8</v>
      </c>
      <c r="B10" s="211" t="s">
        <v>693</v>
      </c>
      <c r="C10" s="188">
        <v>6</v>
      </c>
      <c r="D10" s="163">
        <v>6</v>
      </c>
      <c r="E10" s="164">
        <v>5.7</v>
      </c>
      <c r="F10" s="84">
        <v>9</v>
      </c>
      <c r="G10" s="213">
        <v>8</v>
      </c>
      <c r="H10" s="84">
        <v>6.5</v>
      </c>
      <c r="I10" s="189"/>
      <c r="J10" s="189">
        <f t="shared" si="0"/>
        <v>41.2</v>
      </c>
    </row>
    <row r="11" spans="1:10" ht="18.75" customHeight="1">
      <c r="A11" s="79">
        <v>9</v>
      </c>
      <c r="B11" s="211" t="s">
        <v>695</v>
      </c>
      <c r="C11" s="188">
        <v>6</v>
      </c>
      <c r="D11" s="163">
        <v>7</v>
      </c>
      <c r="E11" s="164">
        <v>5.8</v>
      </c>
      <c r="F11" s="84">
        <v>8.25</v>
      </c>
      <c r="G11" s="213">
        <v>7</v>
      </c>
      <c r="H11" s="84">
        <v>7</v>
      </c>
      <c r="I11" s="189"/>
      <c r="J11" s="189">
        <f t="shared" si="0"/>
        <v>41.05</v>
      </c>
    </row>
    <row r="12" spans="1:10" ht="18.75" customHeight="1">
      <c r="A12" s="79">
        <v>10</v>
      </c>
      <c r="B12" s="211" t="s">
        <v>707</v>
      </c>
      <c r="C12" s="188">
        <v>7.25</v>
      </c>
      <c r="D12" s="163">
        <v>9</v>
      </c>
      <c r="E12" s="164">
        <v>8.4</v>
      </c>
      <c r="F12" s="84">
        <v>9</v>
      </c>
      <c r="G12" s="213">
        <v>9.5</v>
      </c>
      <c r="H12" s="84">
        <v>4</v>
      </c>
      <c r="I12" s="189"/>
      <c r="J12" s="189">
        <f t="shared" si="0"/>
        <v>47.15</v>
      </c>
    </row>
    <row r="13" spans="1:10" ht="18.75" customHeight="1">
      <c r="A13" s="79">
        <v>11</v>
      </c>
      <c r="B13" s="211" t="s">
        <v>709</v>
      </c>
      <c r="C13" s="188">
        <v>6</v>
      </c>
      <c r="D13" s="163">
        <v>3.75</v>
      </c>
      <c r="E13" s="164">
        <v>8</v>
      </c>
      <c r="F13" s="84">
        <v>5.5</v>
      </c>
      <c r="G13" s="213">
        <v>5</v>
      </c>
      <c r="H13" s="84">
        <v>7.5</v>
      </c>
      <c r="I13" s="189"/>
      <c r="J13" s="189">
        <f t="shared" si="0"/>
        <v>35.75</v>
      </c>
    </row>
    <row r="14" spans="1:10" s="101" customFormat="1" ht="18.75" customHeight="1">
      <c r="A14" s="79">
        <v>12</v>
      </c>
      <c r="B14" s="211" t="s">
        <v>712</v>
      </c>
      <c r="C14" s="188">
        <v>6.25</v>
      </c>
      <c r="D14" s="163">
        <v>8</v>
      </c>
      <c r="E14" s="164">
        <v>8.8</v>
      </c>
      <c r="F14" s="84">
        <v>7.5</v>
      </c>
      <c r="G14" s="213">
        <v>7</v>
      </c>
      <c r="H14" s="84">
        <v>7</v>
      </c>
      <c r="I14" s="189"/>
      <c r="J14" s="189">
        <f t="shared" si="0"/>
        <v>44.55</v>
      </c>
    </row>
    <row r="15" spans="1:10" ht="18.75" customHeight="1">
      <c r="A15" s="79">
        <v>13</v>
      </c>
      <c r="B15" s="211" t="s">
        <v>717</v>
      </c>
      <c r="C15" s="188">
        <v>6.75</v>
      </c>
      <c r="D15" s="163">
        <v>6.5</v>
      </c>
      <c r="E15" s="164">
        <v>8.6</v>
      </c>
      <c r="F15" s="84">
        <v>7.5</v>
      </c>
      <c r="G15" s="213">
        <v>7</v>
      </c>
      <c r="H15" s="84">
        <v>5.25</v>
      </c>
      <c r="I15" s="189"/>
      <c r="J15" s="189">
        <f t="shared" si="0"/>
        <v>41.6</v>
      </c>
    </row>
    <row r="16" spans="1:10" ht="18.75" customHeight="1">
      <c r="A16" s="79">
        <v>14</v>
      </c>
      <c r="B16" s="211" t="s">
        <v>718</v>
      </c>
      <c r="C16" s="188">
        <v>6.5</v>
      </c>
      <c r="D16" s="163">
        <v>6.5</v>
      </c>
      <c r="E16" s="164">
        <v>9.2</v>
      </c>
      <c r="F16" s="84">
        <v>8</v>
      </c>
      <c r="G16" s="213">
        <v>6</v>
      </c>
      <c r="H16" s="84">
        <v>6.75</v>
      </c>
      <c r="I16" s="189"/>
      <c r="J16" s="189">
        <f t="shared" si="0"/>
        <v>42.95</v>
      </c>
    </row>
    <row r="17" spans="1:10" ht="18.75" customHeight="1">
      <c r="A17" s="79">
        <v>15</v>
      </c>
      <c r="B17" s="211" t="s">
        <v>721</v>
      </c>
      <c r="C17" s="188"/>
      <c r="D17" s="163"/>
      <c r="E17" s="164"/>
      <c r="F17" s="84">
        <v>5.25</v>
      </c>
      <c r="G17" s="213">
        <v>6</v>
      </c>
      <c r="H17" s="84">
        <v>7.5</v>
      </c>
      <c r="I17" s="189"/>
      <c r="J17" s="189">
        <f t="shared" si="0"/>
        <v>18.75</v>
      </c>
    </row>
    <row r="18" spans="1:10" ht="18.75" customHeight="1">
      <c r="A18" s="79">
        <v>16</v>
      </c>
      <c r="B18" s="211" t="s">
        <v>730</v>
      </c>
      <c r="C18" s="188">
        <v>5.5</v>
      </c>
      <c r="D18" s="163">
        <v>6.5</v>
      </c>
      <c r="E18" s="164">
        <v>6.2</v>
      </c>
      <c r="F18" s="84">
        <v>8</v>
      </c>
      <c r="G18" s="213">
        <v>5</v>
      </c>
      <c r="H18" s="84">
        <v>6.75</v>
      </c>
      <c r="I18" s="189"/>
      <c r="J18" s="189">
        <f t="shared" si="0"/>
        <v>37.95</v>
      </c>
    </row>
    <row r="19" spans="1:10" ht="18.75" customHeight="1">
      <c r="A19" s="79">
        <v>17</v>
      </c>
      <c r="B19" s="211" t="s">
        <v>737</v>
      </c>
      <c r="C19" s="188">
        <v>7</v>
      </c>
      <c r="D19" s="163">
        <v>5</v>
      </c>
      <c r="E19" s="164">
        <v>6.7</v>
      </c>
      <c r="F19" s="84">
        <v>6.5</v>
      </c>
      <c r="G19" s="213">
        <v>6</v>
      </c>
      <c r="H19" s="84">
        <v>6.25</v>
      </c>
      <c r="I19" s="189"/>
      <c r="J19" s="189">
        <f t="shared" si="0"/>
        <v>37.45</v>
      </c>
    </row>
    <row r="20" spans="1:10" ht="18.75" customHeight="1">
      <c r="A20" s="79">
        <v>18</v>
      </c>
      <c r="B20" s="211" t="s">
        <v>738</v>
      </c>
      <c r="C20" s="188">
        <v>7.5</v>
      </c>
      <c r="D20" s="163">
        <v>5.5</v>
      </c>
      <c r="E20" s="164">
        <v>8</v>
      </c>
      <c r="F20" s="84">
        <v>7</v>
      </c>
      <c r="G20" s="213">
        <v>7</v>
      </c>
      <c r="H20" s="84">
        <v>8.5</v>
      </c>
      <c r="I20" s="189"/>
      <c r="J20" s="189">
        <f t="shared" si="0"/>
        <v>43.5</v>
      </c>
    </row>
    <row r="21" spans="1:10" ht="18.75" customHeight="1">
      <c r="A21" s="79">
        <v>19</v>
      </c>
      <c r="B21" s="211" t="s">
        <v>745</v>
      </c>
      <c r="C21" s="188">
        <v>6.5</v>
      </c>
      <c r="D21" s="163">
        <v>7.75</v>
      </c>
      <c r="E21" s="164">
        <v>7.5</v>
      </c>
      <c r="F21" s="84">
        <v>8</v>
      </c>
      <c r="G21" s="213">
        <v>6.5</v>
      </c>
      <c r="H21" s="84">
        <v>5.25</v>
      </c>
      <c r="I21" s="189"/>
      <c r="J21" s="189">
        <f t="shared" si="0"/>
        <v>41.5</v>
      </c>
    </row>
    <row r="22" spans="1:10" ht="18.75" customHeight="1">
      <c r="A22" s="79">
        <v>20</v>
      </c>
      <c r="B22" s="211" t="s">
        <v>747</v>
      </c>
      <c r="C22" s="188">
        <v>7</v>
      </c>
      <c r="D22" s="163">
        <v>6.5</v>
      </c>
      <c r="E22" s="164">
        <v>8.8</v>
      </c>
      <c r="F22" s="84">
        <v>5</v>
      </c>
      <c r="G22" s="213">
        <v>5.5</v>
      </c>
      <c r="H22" s="84">
        <v>6.5</v>
      </c>
      <c r="I22" s="189"/>
      <c r="J22" s="189">
        <f t="shared" si="0"/>
        <v>39.3</v>
      </c>
    </row>
    <row r="23" spans="1:10" ht="18.75" customHeight="1">
      <c r="A23" s="79">
        <v>21</v>
      </c>
      <c r="B23" s="211" t="s">
        <v>759</v>
      </c>
      <c r="C23" s="188">
        <v>6.5</v>
      </c>
      <c r="D23" s="163">
        <v>5</v>
      </c>
      <c r="E23" s="164">
        <v>7</v>
      </c>
      <c r="F23" s="84">
        <v>2.5</v>
      </c>
      <c r="G23" s="213">
        <v>5.5</v>
      </c>
      <c r="H23" s="84">
        <v>7</v>
      </c>
      <c r="I23" s="189"/>
      <c r="J23" s="189">
        <f t="shared" si="0"/>
        <v>33.5</v>
      </c>
    </row>
    <row r="24" spans="1:10" ht="18.75" customHeight="1">
      <c r="A24" s="79">
        <v>22</v>
      </c>
      <c r="B24" s="211" t="s">
        <v>156</v>
      </c>
      <c r="C24" s="188">
        <v>5</v>
      </c>
      <c r="D24" s="163">
        <v>2</v>
      </c>
      <c r="E24" s="164">
        <v>4.7</v>
      </c>
      <c r="F24" s="84">
        <v>4</v>
      </c>
      <c r="G24" s="213">
        <v>3.5</v>
      </c>
      <c r="H24" s="84">
        <v>1</v>
      </c>
      <c r="I24" s="189"/>
      <c r="J24" s="189">
        <f t="shared" si="0"/>
        <v>20.2</v>
      </c>
    </row>
    <row r="25" spans="1:10" ht="18.75" customHeight="1">
      <c r="A25" s="79">
        <v>23</v>
      </c>
      <c r="B25" s="211" t="s">
        <v>784</v>
      </c>
      <c r="C25" s="188">
        <v>7</v>
      </c>
      <c r="D25" s="163">
        <v>5.5</v>
      </c>
      <c r="E25" s="164">
        <v>7.5</v>
      </c>
      <c r="F25" s="84">
        <v>7.75</v>
      </c>
      <c r="G25" s="213">
        <v>8</v>
      </c>
      <c r="H25" s="84">
        <v>7.75</v>
      </c>
      <c r="I25" s="189"/>
      <c r="J25" s="189">
        <f t="shared" si="0"/>
        <v>43.5</v>
      </c>
    </row>
    <row r="26" spans="1:10" ht="18.75" customHeight="1">
      <c r="A26" s="79">
        <v>24</v>
      </c>
      <c r="B26" s="211" t="s">
        <v>818</v>
      </c>
      <c r="C26" s="188">
        <v>7.5</v>
      </c>
      <c r="D26" s="163">
        <v>5.75</v>
      </c>
      <c r="E26" s="164">
        <v>5.5</v>
      </c>
      <c r="F26" s="84">
        <v>4.25</v>
      </c>
      <c r="G26" s="213">
        <v>5</v>
      </c>
      <c r="H26" s="84">
        <v>7.75</v>
      </c>
      <c r="I26" s="189"/>
      <c r="J26" s="189">
        <f t="shared" si="0"/>
        <v>35.75</v>
      </c>
    </row>
    <row r="27" spans="1:10" ht="18.75" customHeight="1">
      <c r="A27" s="79">
        <v>25</v>
      </c>
      <c r="B27" s="211" t="s">
        <v>819</v>
      </c>
      <c r="C27" s="188">
        <v>6.5</v>
      </c>
      <c r="D27" s="163">
        <v>6.5</v>
      </c>
      <c r="E27" s="164">
        <v>7</v>
      </c>
      <c r="F27" s="84">
        <v>4.5</v>
      </c>
      <c r="G27" s="213">
        <v>7.5</v>
      </c>
      <c r="H27" s="84">
        <v>8</v>
      </c>
      <c r="I27" s="189"/>
      <c r="J27" s="189">
        <f t="shared" si="0"/>
        <v>40</v>
      </c>
    </row>
    <row r="28" spans="1:10" ht="18.75" customHeight="1">
      <c r="A28" s="79">
        <v>26</v>
      </c>
      <c r="B28" s="211" t="s">
        <v>821</v>
      </c>
      <c r="C28" s="188">
        <v>6.5</v>
      </c>
      <c r="D28" s="163">
        <v>6.75</v>
      </c>
      <c r="E28" s="164">
        <v>5</v>
      </c>
      <c r="F28" s="84">
        <v>7.25</v>
      </c>
      <c r="G28" s="213">
        <v>8</v>
      </c>
      <c r="H28" s="84">
        <v>8.25</v>
      </c>
      <c r="I28" s="189"/>
      <c r="J28" s="189">
        <f t="shared" si="0"/>
        <v>41.75</v>
      </c>
    </row>
    <row r="29" spans="1:10" ht="18.75" customHeight="1">
      <c r="A29" s="79">
        <v>27</v>
      </c>
      <c r="B29" s="211" t="s">
        <v>823</v>
      </c>
      <c r="C29" s="188">
        <v>7</v>
      </c>
      <c r="D29" s="163">
        <v>4</v>
      </c>
      <c r="E29" s="164">
        <v>5</v>
      </c>
      <c r="F29" s="84">
        <v>6</v>
      </c>
      <c r="G29" s="213">
        <v>7</v>
      </c>
      <c r="H29" s="84">
        <v>7.25</v>
      </c>
      <c r="I29" s="189"/>
      <c r="J29" s="189">
        <f t="shared" si="0"/>
        <v>36.25</v>
      </c>
    </row>
    <row r="30" spans="1:10" ht="18.75" customHeight="1">
      <c r="A30" s="79">
        <v>28</v>
      </c>
      <c r="B30" s="211" t="s">
        <v>830</v>
      </c>
      <c r="C30" s="188">
        <v>6.5</v>
      </c>
      <c r="D30" s="163">
        <v>6</v>
      </c>
      <c r="E30" s="164">
        <v>8</v>
      </c>
      <c r="F30" s="84">
        <v>3.75</v>
      </c>
      <c r="G30" s="213">
        <v>8</v>
      </c>
      <c r="H30" s="84">
        <v>7.25</v>
      </c>
      <c r="I30" s="189"/>
      <c r="J30" s="189">
        <f t="shared" si="0"/>
        <v>39.5</v>
      </c>
    </row>
    <row r="31" spans="1:10" ht="18.75" customHeight="1">
      <c r="A31" s="79">
        <v>29</v>
      </c>
      <c r="B31" s="211" t="s">
        <v>836</v>
      </c>
      <c r="C31" s="188">
        <v>5</v>
      </c>
      <c r="D31" s="163">
        <v>4</v>
      </c>
      <c r="E31" s="164">
        <v>7.5</v>
      </c>
      <c r="F31" s="84">
        <v>7.5</v>
      </c>
      <c r="G31" s="213">
        <v>4</v>
      </c>
      <c r="H31" s="84">
        <v>5.25</v>
      </c>
      <c r="I31" s="189"/>
      <c r="J31" s="189">
        <f t="shared" si="0"/>
        <v>33.25</v>
      </c>
    </row>
    <row r="32" spans="1:10" ht="18.75" customHeight="1">
      <c r="A32" s="79">
        <v>30</v>
      </c>
      <c r="B32" s="211" t="s">
        <v>842</v>
      </c>
      <c r="C32" s="188">
        <v>6.5</v>
      </c>
      <c r="D32" s="163">
        <v>6.5</v>
      </c>
      <c r="E32" s="164">
        <v>4.5</v>
      </c>
      <c r="F32" s="84">
        <v>5.25</v>
      </c>
      <c r="G32" s="213">
        <v>8.5</v>
      </c>
      <c r="H32" s="84">
        <v>5.75</v>
      </c>
      <c r="I32" s="189"/>
      <c r="J32" s="189">
        <f t="shared" si="0"/>
        <v>37</v>
      </c>
    </row>
    <row r="33" spans="1:10" ht="18.75" customHeight="1">
      <c r="A33" s="79">
        <v>31</v>
      </c>
      <c r="B33" s="211" t="s">
        <v>844</v>
      </c>
      <c r="C33" s="188">
        <v>5</v>
      </c>
      <c r="D33" s="163">
        <v>3</v>
      </c>
      <c r="E33" s="164">
        <v>5</v>
      </c>
      <c r="F33" s="84">
        <v>4</v>
      </c>
      <c r="G33" s="213">
        <v>5</v>
      </c>
      <c r="H33" s="84">
        <v>4.5</v>
      </c>
      <c r="I33" s="189"/>
      <c r="J33" s="189">
        <f t="shared" si="0"/>
        <v>26.5</v>
      </c>
    </row>
    <row r="34" spans="1:10" ht="18.75" customHeight="1">
      <c r="A34" s="79">
        <v>32</v>
      </c>
      <c r="B34" s="211" t="s">
        <v>858</v>
      </c>
      <c r="C34" s="188">
        <v>7.5</v>
      </c>
      <c r="D34" s="163">
        <v>7</v>
      </c>
      <c r="E34" s="164">
        <v>8</v>
      </c>
      <c r="F34" s="84">
        <v>7.25</v>
      </c>
      <c r="G34" s="213">
        <v>9</v>
      </c>
      <c r="H34" s="84">
        <v>7</v>
      </c>
      <c r="I34" s="189"/>
      <c r="J34" s="189">
        <f t="shared" si="0"/>
        <v>45.75</v>
      </c>
    </row>
    <row r="35" spans="1:10" ht="18.75" customHeight="1">
      <c r="A35" s="79">
        <v>33</v>
      </c>
      <c r="B35" s="211" t="s">
        <v>865</v>
      </c>
      <c r="C35" s="188">
        <v>6.5</v>
      </c>
      <c r="D35" s="163">
        <v>6.5</v>
      </c>
      <c r="E35" s="164">
        <v>8</v>
      </c>
      <c r="F35" s="84">
        <v>7.5</v>
      </c>
      <c r="G35" s="213">
        <v>6</v>
      </c>
      <c r="H35" s="84">
        <v>6.5</v>
      </c>
      <c r="I35" s="189"/>
      <c r="J35" s="189">
        <f t="shared" si="0"/>
        <v>41</v>
      </c>
    </row>
    <row r="36" spans="1:10" ht="18.75" customHeight="1">
      <c r="A36" s="79">
        <v>34</v>
      </c>
      <c r="B36" s="211" t="s">
        <v>868</v>
      </c>
      <c r="C36" s="188">
        <v>6</v>
      </c>
      <c r="D36" s="163">
        <v>4.25</v>
      </c>
      <c r="E36" s="164">
        <v>7.5</v>
      </c>
      <c r="F36" s="84">
        <v>5.25</v>
      </c>
      <c r="G36" s="213">
        <v>7</v>
      </c>
      <c r="H36" s="84">
        <v>7.25</v>
      </c>
      <c r="I36" s="189"/>
      <c r="J36" s="189">
        <f t="shared" si="0"/>
        <v>37.25</v>
      </c>
    </row>
    <row r="37" spans="1:10" ht="18.75" customHeight="1">
      <c r="A37" s="79">
        <v>35</v>
      </c>
      <c r="B37" s="211" t="s">
        <v>875</v>
      </c>
      <c r="C37" s="188">
        <v>7</v>
      </c>
      <c r="D37" s="163">
        <v>5</v>
      </c>
      <c r="E37" s="164">
        <v>7.5</v>
      </c>
      <c r="F37" s="84">
        <v>6.5</v>
      </c>
      <c r="G37" s="213">
        <v>7</v>
      </c>
      <c r="H37" s="84">
        <v>7</v>
      </c>
      <c r="I37" s="189"/>
      <c r="J37" s="189">
        <f t="shared" si="0"/>
        <v>40</v>
      </c>
    </row>
    <row r="38" spans="1:10" ht="18.75" customHeight="1">
      <c r="A38" s="79">
        <v>36</v>
      </c>
      <c r="B38" s="211" t="s">
        <v>878</v>
      </c>
      <c r="C38" s="188">
        <v>7</v>
      </c>
      <c r="D38" s="163">
        <v>6.25</v>
      </c>
      <c r="E38" s="164">
        <v>8</v>
      </c>
      <c r="F38" s="84">
        <v>7.75</v>
      </c>
      <c r="G38" s="213">
        <v>8.5</v>
      </c>
      <c r="H38" s="84">
        <v>6.75</v>
      </c>
      <c r="I38" s="189"/>
      <c r="J38" s="189">
        <f t="shared" si="0"/>
        <v>44.25</v>
      </c>
    </row>
    <row r="39" spans="1:10" ht="18.75" customHeight="1">
      <c r="A39" s="79">
        <v>37</v>
      </c>
      <c r="B39" s="211" t="s">
        <v>885</v>
      </c>
      <c r="C39" s="188">
        <v>6</v>
      </c>
      <c r="D39" s="163">
        <v>6</v>
      </c>
      <c r="E39" s="164">
        <v>5</v>
      </c>
      <c r="F39" s="84">
        <v>7.75</v>
      </c>
      <c r="G39" s="213">
        <v>9</v>
      </c>
      <c r="H39" s="84">
        <v>7</v>
      </c>
      <c r="I39" s="189"/>
      <c r="J39" s="189">
        <f t="shared" si="0"/>
        <v>40.75</v>
      </c>
    </row>
    <row r="40" spans="1:10" ht="18.75" customHeight="1">
      <c r="A40" s="79">
        <v>38</v>
      </c>
      <c r="B40" s="211" t="s">
        <v>890</v>
      </c>
      <c r="C40" s="188">
        <v>6</v>
      </c>
      <c r="D40" s="163">
        <v>7.5</v>
      </c>
      <c r="E40" s="164">
        <v>7.5</v>
      </c>
      <c r="F40" s="84">
        <v>8</v>
      </c>
      <c r="G40" s="213">
        <v>6.5</v>
      </c>
      <c r="H40" s="84">
        <v>6.75</v>
      </c>
      <c r="I40" s="189"/>
      <c r="J40" s="189">
        <f t="shared" si="0"/>
        <v>42.25</v>
      </c>
    </row>
    <row r="41" spans="1:10" ht="18.75" customHeight="1">
      <c r="A41" s="79">
        <v>39</v>
      </c>
      <c r="B41" s="187"/>
      <c r="C41" s="188"/>
      <c r="D41" s="163"/>
      <c r="E41" s="164"/>
      <c r="F41" s="163"/>
      <c r="G41" s="200"/>
      <c r="H41" s="200"/>
      <c r="I41" s="189"/>
      <c r="J41" s="189"/>
    </row>
    <row r="42" spans="1:10" ht="18.75" customHeight="1">
      <c r="A42" s="79">
        <v>40</v>
      </c>
      <c r="B42" s="187"/>
      <c r="C42" s="188"/>
      <c r="D42" s="163"/>
      <c r="E42" s="164"/>
      <c r="F42" s="163"/>
      <c r="G42" s="200"/>
      <c r="H42" s="200"/>
      <c r="I42" s="189"/>
      <c r="J42" s="189"/>
    </row>
    <row r="43" spans="1:10" ht="15.75">
      <c r="A43" s="79">
        <v>41</v>
      </c>
      <c r="B43" s="187"/>
      <c r="C43" s="188"/>
      <c r="D43" s="163"/>
      <c r="E43" s="164"/>
      <c r="F43" s="163"/>
      <c r="G43" s="200"/>
      <c r="H43" s="200"/>
      <c r="I43" s="189"/>
      <c r="J43" s="189"/>
    </row>
    <row r="44" spans="1:13" ht="15.75">
      <c r="A44" s="79">
        <v>42</v>
      </c>
      <c r="B44" s="187"/>
      <c r="C44" s="188"/>
      <c r="D44" s="163"/>
      <c r="E44" s="164"/>
      <c r="F44" s="163"/>
      <c r="G44" s="200"/>
      <c r="H44" s="200"/>
      <c r="I44" s="189"/>
      <c r="J44" s="189"/>
      <c r="K44" s="100"/>
      <c r="L44" s="100"/>
      <c r="M44" s="100"/>
    </row>
    <row r="45" spans="1:10" ht="15.75">
      <c r="A45" s="79">
        <v>43</v>
      </c>
      <c r="B45" s="187"/>
      <c r="C45" s="188"/>
      <c r="D45" s="163"/>
      <c r="E45" s="164"/>
      <c r="F45" s="163"/>
      <c r="G45" s="200"/>
      <c r="H45" s="200"/>
      <c r="I45" s="189"/>
      <c r="J45" s="189"/>
    </row>
    <row r="46" spans="1:10" ht="15.75">
      <c r="A46" s="79">
        <v>44</v>
      </c>
      <c r="B46" s="187"/>
      <c r="C46" s="188"/>
      <c r="D46" s="163"/>
      <c r="E46" s="164"/>
      <c r="F46" s="163"/>
      <c r="G46" s="200"/>
      <c r="H46" s="200"/>
      <c r="I46" s="189"/>
      <c r="J46" s="189"/>
    </row>
    <row r="47" spans="1:10" ht="15.75">
      <c r="A47" s="79">
        <v>45</v>
      </c>
      <c r="B47" s="187"/>
      <c r="C47" s="188"/>
      <c r="D47" s="163"/>
      <c r="E47" s="164"/>
      <c r="F47" s="163"/>
      <c r="G47" s="200"/>
      <c r="H47" s="200"/>
      <c r="I47" s="189"/>
      <c r="J47" s="189"/>
    </row>
    <row r="48" spans="1:10" ht="15.75">
      <c r="A48" s="98"/>
      <c r="B48" s="100"/>
      <c r="C48" s="100"/>
      <c r="D48" s="100"/>
      <c r="E48" s="100"/>
      <c r="F48" s="98"/>
      <c r="G48" s="98"/>
      <c r="H48" s="98"/>
      <c r="I48" s="100"/>
      <c r="J48" s="102"/>
    </row>
    <row r="50" spans="3:10" ht="15">
      <c r="C50" s="96">
        <f>COUNTIF(C3:C47,"&gt;=5")</f>
        <v>37</v>
      </c>
      <c r="D50" s="96">
        <f aca="true" t="shared" si="1" ref="D50:I50">COUNTIF(D3:D47,"&gt;=5")</f>
        <v>29</v>
      </c>
      <c r="E50" s="96">
        <f t="shared" si="1"/>
        <v>34</v>
      </c>
      <c r="F50" s="97">
        <f>COUNTIF(F3:F47,"&gt;=5")</f>
        <v>32</v>
      </c>
      <c r="G50" s="97">
        <f>COUNTIF(G3:G47,"&gt;=5")</f>
        <v>36</v>
      </c>
      <c r="H50" s="97">
        <f t="shared" si="1"/>
        <v>34</v>
      </c>
      <c r="I50" s="96">
        <f t="shared" si="1"/>
        <v>0</v>
      </c>
      <c r="J50" s="96">
        <f>COUNTIF(J3:J47,"&gt;=30")</f>
        <v>35</v>
      </c>
    </row>
    <row r="51" spans="3:10" ht="15">
      <c r="C51" s="96">
        <f>COUNT(C3:C47)</f>
        <v>37</v>
      </c>
      <c r="D51" s="96">
        <f aca="true" t="shared" si="2" ref="D51:J51">COUNT(D3:D47)</f>
        <v>37</v>
      </c>
      <c r="E51" s="96">
        <f t="shared" si="2"/>
        <v>37</v>
      </c>
      <c r="F51" s="97">
        <f>COUNT(F3:F47)</f>
        <v>38</v>
      </c>
      <c r="G51" s="97">
        <f>COUNT(G3:G47)</f>
        <v>38</v>
      </c>
      <c r="H51" s="97">
        <f t="shared" si="2"/>
        <v>38</v>
      </c>
      <c r="I51" s="96">
        <f t="shared" si="2"/>
        <v>0</v>
      </c>
      <c r="J51" s="96">
        <f t="shared" si="2"/>
        <v>38</v>
      </c>
    </row>
    <row r="52" ht="15">
      <c r="J52" s="96"/>
    </row>
    <row r="53" spans="3:10" ht="15">
      <c r="C53" s="103">
        <f>C50/C51*100</f>
        <v>100</v>
      </c>
      <c r="D53" s="103">
        <f aca="true" t="shared" si="3" ref="D53:J53">D50/D51*100</f>
        <v>78.37837837837837</v>
      </c>
      <c r="E53" s="103">
        <f t="shared" si="3"/>
        <v>91.8918918918919</v>
      </c>
      <c r="F53" s="162">
        <f t="shared" si="3"/>
        <v>84.21052631578947</v>
      </c>
      <c r="G53" s="162">
        <f t="shared" si="3"/>
        <v>94.73684210526315</v>
      </c>
      <c r="H53" s="162">
        <f t="shared" si="3"/>
        <v>89.47368421052632</v>
      </c>
      <c r="I53" s="103" t="e">
        <f t="shared" si="3"/>
        <v>#DIV/0!</v>
      </c>
      <c r="J53" s="103">
        <f t="shared" si="3"/>
        <v>92.10526315789474</v>
      </c>
    </row>
  </sheetData>
  <sheetProtection/>
  <mergeCells count="2">
    <mergeCell ref="A1:B1"/>
    <mergeCell ref="C1:J1"/>
  </mergeCells>
  <printOptions/>
  <pageMargins left="0.5905511811023623" right="0.5905511811023623" top="0.2362204724409449" bottom="0.2362204724409449" header="0.2362204724409449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Windows User</cp:lastModifiedBy>
  <cp:lastPrinted>2017-12-15T04:40:01Z</cp:lastPrinted>
  <dcterms:created xsi:type="dcterms:W3CDTF">2003-03-23T17:00:20Z</dcterms:created>
  <dcterms:modified xsi:type="dcterms:W3CDTF">2017-12-22T08:03:28Z</dcterms:modified>
  <cp:category/>
  <cp:version/>
  <cp:contentType/>
  <cp:contentStatus/>
</cp:coreProperties>
</file>