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035" windowHeight="7440" tabRatio="836" firstSheet="1" activeTab="6"/>
  </bookViews>
  <sheets>
    <sheet name="StartUp" sheetId="1" state="veryHidden" r:id="rId1"/>
    <sheet name="SL toan khoi" sheetId="2" r:id="rId2"/>
    <sheet name="SL toan khoi (2)" sheetId="3" r:id="rId3"/>
    <sheet name="bao cao so" sheetId="4" r:id="rId4"/>
    <sheet name="cao thap cac mon" sheetId="5" r:id="rId5"/>
    <sheet name="cao nhat mon" sheetId="6" r:id="rId6"/>
    <sheet name="thap nhat mon" sheetId="7" r:id="rId7"/>
    <sheet name="Toan khoi" sheetId="8" r:id="rId8"/>
    <sheet name="10A" sheetId="9" r:id="rId9"/>
    <sheet name="10B" sheetId="10" r:id="rId10"/>
    <sheet name="10C" sheetId="11" r:id="rId11"/>
    <sheet name="10D" sheetId="12" r:id="rId12"/>
    <sheet name="10E" sheetId="13" r:id="rId13"/>
    <sheet name="10G" sheetId="14" r:id="rId14"/>
    <sheet name="10H" sheetId="15" r:id="rId15"/>
    <sheet name="10I" sheetId="16" r:id="rId16"/>
    <sheet name="Sheet2" sheetId="17" r:id="rId17"/>
    <sheet name="Sheet3" sheetId="18" r:id="rId18"/>
  </sheets>
  <definedNames>
    <definedName name="_xlnm._FilterDatabase" localSheetId="7" hidden="1">'Toan khoi'!$A$3:$L$285</definedName>
    <definedName name="Key1" localSheetId="2">'10G'!#REF!</definedName>
    <definedName name="Key1">'10G'!#REF!</definedName>
    <definedName name="Key2" localSheetId="2">'10G'!#REF!</definedName>
    <definedName name="Key2">'10G'!#REF!</definedName>
    <definedName name="Key3" localSheetId="2">'10G'!#REF!</definedName>
    <definedName name="Key3">'10G'!#REF!</definedName>
    <definedName name="_xlnm.Print_Titles" localSheetId="8">'10A'!$1:$2</definedName>
  </definedNames>
  <calcPr fullCalcOnLoad="1"/>
</workbook>
</file>

<file path=xl/sharedStrings.xml><?xml version="1.0" encoding="utf-8"?>
<sst xmlns="http://schemas.openxmlformats.org/spreadsheetml/2006/main" count="1564" uniqueCount="663">
  <si>
    <t>Líp</t>
  </si>
  <si>
    <t>XT</t>
  </si>
  <si>
    <t>Tû lÖ</t>
  </si>
  <si>
    <t>%</t>
  </si>
  <si>
    <t>XL</t>
  </si>
  <si>
    <t>GV</t>
  </si>
  <si>
    <t>10A</t>
  </si>
  <si>
    <t>10B</t>
  </si>
  <si>
    <t>10C</t>
  </si>
  <si>
    <t>10D</t>
  </si>
  <si>
    <t>10E</t>
  </si>
  <si>
    <t>10G</t>
  </si>
  <si>
    <t>10H</t>
  </si>
  <si>
    <t>10I</t>
  </si>
  <si>
    <t>V¨n</t>
  </si>
  <si>
    <t>§iÓm 0</t>
  </si>
  <si>
    <t>D­íi 5</t>
  </si>
  <si>
    <t>Tõ 5 ®Õn 6,5</t>
  </si>
  <si>
    <t>Tõ 7 ®Õn 8,5</t>
  </si>
  <si>
    <t>Tõ 9 ®Õn 10</t>
  </si>
  <si>
    <t>Tong TB</t>
  </si>
  <si>
    <t>Tæng céng</t>
  </si>
  <si>
    <t>T</t>
  </si>
  <si>
    <t>To¸n</t>
  </si>
  <si>
    <t>Anh</t>
  </si>
  <si>
    <t>TT</t>
  </si>
  <si>
    <t>Hä vµ tªn</t>
  </si>
  <si>
    <t>Ghi chó</t>
  </si>
  <si>
    <t>M«n V¨n     (TBTL)</t>
  </si>
  <si>
    <t xml:space="preserve">M«n To¸n    (TBTL) </t>
  </si>
  <si>
    <t>HiÖu tr­ëng</t>
  </si>
  <si>
    <t>§iÓm</t>
  </si>
  <si>
    <t>Sinh</t>
  </si>
  <si>
    <t>Hãa</t>
  </si>
  <si>
    <t>G</t>
  </si>
  <si>
    <t>D</t>
  </si>
  <si>
    <t>A</t>
  </si>
  <si>
    <t>H</t>
  </si>
  <si>
    <t>C</t>
  </si>
  <si>
    <t>E</t>
  </si>
  <si>
    <t>I</t>
  </si>
  <si>
    <t>B</t>
  </si>
  <si>
    <t>Vũ Thị Mai Anh</t>
  </si>
  <si>
    <t>Nguyễn Thị Ngọc Ánh</t>
  </si>
  <si>
    <t>Nguyễn Ngọc Ánh</t>
  </si>
  <si>
    <t>Đỗ Văn Dũng</t>
  </si>
  <si>
    <t>Nguyễn Thị Duyên</t>
  </si>
  <si>
    <t>Nguyễn Thị Hảo</t>
  </si>
  <si>
    <t>Đoàn Thị Hồng</t>
  </si>
  <si>
    <t>Nguyễn Thế Long</t>
  </si>
  <si>
    <t>Phạm Thị Quỳnh</t>
  </si>
  <si>
    <t>Phạm Hồng Thái</t>
  </si>
  <si>
    <t>Ngô Thị Thảo</t>
  </si>
  <si>
    <t>Phạm Thị Thủy</t>
  </si>
  <si>
    <t>Lớp</t>
  </si>
  <si>
    <t>Họ và tên</t>
  </si>
  <si>
    <t>Văn</t>
  </si>
  <si>
    <t>Toán</t>
  </si>
  <si>
    <t>Tổng</t>
  </si>
  <si>
    <t>Tổng số học sinh có điểm thi môn &gt;=5</t>
  </si>
  <si>
    <t>Tổng số học sinh dự thi toàn khối</t>
  </si>
  <si>
    <t xml:space="preserve">Tỷ lệ % toàn khối </t>
  </si>
  <si>
    <t>TBTN</t>
  </si>
  <si>
    <t>Lí</t>
  </si>
  <si>
    <t>Hóa</t>
  </si>
  <si>
    <t>Lớp 10A</t>
  </si>
  <si>
    <t>Lớp 10B</t>
  </si>
  <si>
    <t>Lớp 10C</t>
  </si>
  <si>
    <t>Lớp 10D</t>
  </si>
  <si>
    <t>Lớp 10E</t>
  </si>
  <si>
    <t>Lớp 10G</t>
  </si>
  <si>
    <t>Lớp 10H</t>
  </si>
  <si>
    <t>Lớp 10I</t>
  </si>
  <si>
    <t>M«n LÝ        (TBTL)</t>
  </si>
  <si>
    <t xml:space="preserve">M«n Anh       (TBTL)    </t>
  </si>
  <si>
    <t>M«n Hãa    (TBTL)</t>
  </si>
  <si>
    <t>M«n Sinh    (TBTL)</t>
  </si>
  <si>
    <t>Khèi</t>
  </si>
  <si>
    <t>Tæng ®iÓm thi c¸c m«n cao nhÊt khèi 10</t>
  </si>
  <si>
    <t>Tæng ®iÓm thi c¸c m«n thÊp nhÊt khèi 10</t>
  </si>
  <si>
    <t>§iÓm V¨n</t>
  </si>
  <si>
    <t>§iÓm T.Anh</t>
  </si>
  <si>
    <t>hiÖu tr­ëng</t>
  </si>
  <si>
    <t>Cao nhÊt m«n V¨n khèi 10</t>
  </si>
  <si>
    <t>Cao nhÊt m«n To¸n khèi 10</t>
  </si>
  <si>
    <t>Cao nhÊt m«n Anh khèi 10</t>
  </si>
  <si>
    <t>ThÊp nhÊt m«n V¨n khèi 10</t>
  </si>
  <si>
    <t>ThÊp nhÊt m«n To¸n khèi 10</t>
  </si>
  <si>
    <t>ThÊp nhÊt m«n Anh khèi 10</t>
  </si>
  <si>
    <t xml:space="preserve">Lớp </t>
  </si>
  <si>
    <t>SBD</t>
  </si>
  <si>
    <t>0,25-1</t>
  </si>
  <si>
    <t>&lt;5</t>
  </si>
  <si>
    <t>5-&lt;8</t>
  </si>
  <si>
    <t>8-&lt;9</t>
  </si>
  <si>
    <t>9-=10</t>
  </si>
  <si>
    <t>&gt;=5</t>
  </si>
  <si>
    <t>Bài Tổng hợp KHTN</t>
  </si>
  <si>
    <t>Học sinh có tổng điểm &gt;=20</t>
  </si>
  <si>
    <t>TH KHTN</t>
  </si>
  <si>
    <t>Trùc Ninh, ngµy       th¸ng        n¨m 2017</t>
  </si>
  <si>
    <t>Thấp nhất Bài Tổng hợp KHTN khối 10:</t>
  </si>
  <si>
    <t>Trùc Ninh, ngµy     th¸ng     n¨m 2017</t>
  </si>
  <si>
    <t>Cao nhất Bài Tổng hợp KHTN khối 10:</t>
  </si>
  <si>
    <t>HS cã tæng ®iÓm &gt;=20</t>
  </si>
  <si>
    <t>Vũ Ngọc An</t>
  </si>
  <si>
    <t>Bùi Minh Anh</t>
  </si>
  <si>
    <t>Đào Thế Anh</t>
  </si>
  <si>
    <t>Đỗ Thị Lan Anh</t>
  </si>
  <si>
    <t>Đỗ Thị Ngọc Anh</t>
  </si>
  <si>
    <t>Hoàng Thị Ngọc Anh</t>
  </si>
  <si>
    <t>Nguyễn Thế Anh</t>
  </si>
  <si>
    <t>Nguyễn Thị Mai Anh</t>
  </si>
  <si>
    <t>Nguyễn Thị Hoàng Anh</t>
  </si>
  <si>
    <t>Nguyễn Tuấn Anh</t>
  </si>
  <si>
    <t>Nguyễn Quang Anh</t>
  </si>
  <si>
    <t>Phan Thế Anh</t>
  </si>
  <si>
    <t>Trần Thị Quỳnh Anh</t>
  </si>
  <si>
    <t>Trần Tuấn Anh</t>
  </si>
  <si>
    <t>Trương Thị Minh Anh</t>
  </si>
  <si>
    <t>Vũ Vân Anh</t>
  </si>
  <si>
    <t>Vũ Ngọc Anh</t>
  </si>
  <si>
    <t>Vũ Thị Mỹ Anh</t>
  </si>
  <si>
    <t>Hoàng Thị Minh Ánh</t>
  </si>
  <si>
    <t>Ngô Thị Ngọc Ánh</t>
  </si>
  <si>
    <t>Trần Thị Ánh</t>
  </si>
  <si>
    <t>Trần Thị Minh Ánh</t>
  </si>
  <si>
    <t>Dương Văn Bách</t>
  </si>
  <si>
    <t>Trần Xuân Bắc</t>
  </si>
  <si>
    <t>Phạm Văn Bằng</t>
  </si>
  <si>
    <t>Vũ Công Bằng</t>
  </si>
  <si>
    <t>Hoàng Đức Bình</t>
  </si>
  <si>
    <t>Hà Vũ Tân Châu</t>
  </si>
  <si>
    <t>Nguyễn Quang Chiến</t>
  </si>
  <si>
    <t>Nguyễn Văn Chiều</t>
  </si>
  <si>
    <t>Phạm Xuân Chinh</t>
  </si>
  <si>
    <t>Phạm Đức Chương</t>
  </si>
  <si>
    <t>Vũ Thành Công</t>
  </si>
  <si>
    <t>Tống Văn Cường</t>
  </si>
  <si>
    <t>Tống Quốc Cường</t>
  </si>
  <si>
    <t>Trần Mạnh Cường</t>
  </si>
  <si>
    <t>Nguyễn Thị Ngọc Diễm</t>
  </si>
  <si>
    <t>Vũ Thị Diễm</t>
  </si>
  <si>
    <t>Đồng Thị Diệu</t>
  </si>
  <si>
    <t>Dương Thị Dịu</t>
  </si>
  <si>
    <t>Đỗ Văn Du</t>
  </si>
  <si>
    <t>Ngô Thị Dung</t>
  </si>
  <si>
    <t>Nguyễn Thị Dung</t>
  </si>
  <si>
    <t>Trần Hoàng Dung</t>
  </si>
  <si>
    <t>Vũ Thị Thanh Dung</t>
  </si>
  <si>
    <t>Lê Tiến Dũng</t>
  </si>
  <si>
    <t>Nguyễn Tấn Dũng</t>
  </si>
  <si>
    <t>Tống Việt Dũng</t>
  </si>
  <si>
    <t>Trần Mạnh Dũng</t>
  </si>
  <si>
    <t>Trần Việt Dũng</t>
  </si>
  <si>
    <t>Trần Khương Duy</t>
  </si>
  <si>
    <t>Ngô Thị Duyên</t>
  </si>
  <si>
    <t>Trần Thị Minh Duyên</t>
  </si>
  <si>
    <t>Vũ Thị Mỹ Duyên</t>
  </si>
  <si>
    <t>Bùi Đức Dương</t>
  </si>
  <si>
    <t>Tống Minh Dương</t>
  </si>
  <si>
    <t>Hoàng Trung Đại</t>
  </si>
  <si>
    <t>Trần Thị Anh Đào</t>
  </si>
  <si>
    <t>Nguyễn Thành Đạt</t>
  </si>
  <si>
    <t>Ngô Xuân Đông</t>
  </si>
  <si>
    <t>Đào Văn Đức</t>
  </si>
  <si>
    <t>Hoàng Văn Đức</t>
  </si>
  <si>
    <t>Cao Thị Hương Giang</t>
  </si>
  <si>
    <t>Đặng Thị Hà</t>
  </si>
  <si>
    <t>Lê Thu Hà</t>
  </si>
  <si>
    <t>Nguyễn Minh Hà</t>
  </si>
  <si>
    <t>Phạm Thị Hà</t>
  </si>
  <si>
    <t>Vũ Thị Thu Hà</t>
  </si>
  <si>
    <t>Phạm Nhật Hạ</t>
  </si>
  <si>
    <t>Ninh Văn Hải</t>
  </si>
  <si>
    <t>Nguyễn Thị Hạnh</t>
  </si>
  <si>
    <t>Hoàng Thị Thu Hằng</t>
  </si>
  <si>
    <t>Nguyễn Thị Diệu Hằng</t>
  </si>
  <si>
    <t>Trần Thúy Hằng</t>
  </si>
  <si>
    <t>Đặng Thị Thu Hiền</t>
  </si>
  <si>
    <t>Ngụy Thị Hiền</t>
  </si>
  <si>
    <t>Nguyễn Thị Thu Hiền</t>
  </si>
  <si>
    <t>Trần Thị Hiền</t>
  </si>
  <si>
    <t>Vũ Thúy Hiền</t>
  </si>
  <si>
    <t>Nguyễn Trung Hiếu</t>
  </si>
  <si>
    <t>Phạm Trung Hiếu</t>
  </si>
  <si>
    <t>Vũ Trung Hiếu</t>
  </si>
  <si>
    <t>Nguyễn Kiều Hoa</t>
  </si>
  <si>
    <t>Hoàng Thị Hòa</t>
  </si>
  <si>
    <t>Vũ Đức Hóa</t>
  </si>
  <si>
    <t>Trần Văn Hoan</t>
  </si>
  <si>
    <t>Lê Ngọc Hoàn</t>
  </si>
  <si>
    <t>Phạm Huy Hoàng</t>
  </si>
  <si>
    <t>Trần Quốc Hội</t>
  </si>
  <si>
    <t>Đoàn Huy Hợp</t>
  </si>
  <si>
    <t>Đoàn Ngọc Hùng</t>
  </si>
  <si>
    <t>Nguyễn Phi Hùng</t>
  </si>
  <si>
    <t>Cao Thanh Huyền</t>
  </si>
  <si>
    <t>Đào Thị Huyền</t>
  </si>
  <si>
    <t>Lương Thị Thanh Huyền</t>
  </si>
  <si>
    <t>Nguyễn Thị Thu Huyền</t>
  </si>
  <si>
    <t>Vũ Thị Huyền</t>
  </si>
  <si>
    <t>Nguyễn Ngọc Hưng</t>
  </si>
  <si>
    <t>Đinh Thị Lan Hương</t>
  </si>
  <si>
    <t>Lường Thị Hương</t>
  </si>
  <si>
    <t>Tạ Thu Hương</t>
  </si>
  <si>
    <t>Phạm Thị Thu Hường</t>
  </si>
  <si>
    <t>Trần Văn Khánh</t>
  </si>
  <si>
    <t>Phạm Trung Kiên</t>
  </si>
  <si>
    <t>Trần Trung Kiên</t>
  </si>
  <si>
    <t>Vũ Minh Kiên</t>
  </si>
  <si>
    <t>Vũ Xuân Ký</t>
  </si>
  <si>
    <t>Vũ Đình Lâm</t>
  </si>
  <si>
    <t>Hoàng Văn Lên</t>
  </si>
  <si>
    <t>Đặng Thị Thùy Linh</t>
  </si>
  <si>
    <t>Lê Thị Thùy Linh</t>
  </si>
  <si>
    <t>Lương Thị Linh</t>
  </si>
  <si>
    <t>Ngô Thị Khánh Linh</t>
  </si>
  <si>
    <t>Nguyễn Hiền Linh</t>
  </si>
  <si>
    <t>Nguyễn Thị Phương Linh</t>
  </si>
  <si>
    <t>Tô Thị Linh</t>
  </si>
  <si>
    <t>Vũ Thị Thùy Linh</t>
  </si>
  <si>
    <t>Vũ Thùy Linh</t>
  </si>
  <si>
    <t>Hà Thị Ngọc Loan</t>
  </si>
  <si>
    <t>Trần Thị Bích Loan</t>
  </si>
  <si>
    <t>Phạm Lê Thành Long</t>
  </si>
  <si>
    <t>Trương Thành Long</t>
  </si>
  <si>
    <t>Nguyễn Xuân Lộc</t>
  </si>
  <si>
    <t>Trần Duy Lộc</t>
  </si>
  <si>
    <t>Vũ Tiến Lực</t>
  </si>
  <si>
    <t>Đỗ Thị Thanh Mai</t>
  </si>
  <si>
    <t>Nguyễn Thị Mai</t>
  </si>
  <si>
    <t>Trương Thanh Mai</t>
  </si>
  <si>
    <t>Lương Văn Mạnh</t>
  </si>
  <si>
    <t>Nguyễn Nhật Minh</t>
  </si>
  <si>
    <t>Trương Khánh Minh</t>
  </si>
  <si>
    <t>Vũ Bình Minh</t>
  </si>
  <si>
    <t>Nguyễn Thị Mừng</t>
  </si>
  <si>
    <t>Vũ Thị Mừng</t>
  </si>
  <si>
    <t>Trương Hoàng My</t>
  </si>
  <si>
    <t>Ngô Thành Nam</t>
  </si>
  <si>
    <t>Trương Văn Nam</t>
  </si>
  <si>
    <t>Hà Thị Thúy Nga</t>
  </si>
  <si>
    <t>Hà Thị Ngân</t>
  </si>
  <si>
    <t>Hoàng Thị Ngân</t>
  </si>
  <si>
    <t>Ngô Kim Ngân</t>
  </si>
  <si>
    <t>Nguyễn Thị Ngân</t>
  </si>
  <si>
    <t>Vũ Thị Ngần</t>
  </si>
  <si>
    <t>Trần Đại Nghĩa</t>
  </si>
  <si>
    <t>Nguyễn Thị Ngọc</t>
  </si>
  <si>
    <t>Phạm Thị Ngọc</t>
  </si>
  <si>
    <t>Cao Thị Ngọt</t>
  </si>
  <si>
    <t>Trần Đăng Nguyên</t>
  </si>
  <si>
    <t>Khương Thị Nguyệt</t>
  </si>
  <si>
    <t>Đoàn Thị Nhài</t>
  </si>
  <si>
    <t>Vũ Thị Nhài</t>
  </si>
  <si>
    <t>Vũ Thị Nhàn</t>
  </si>
  <si>
    <t>Phạm Thị Nhạn</t>
  </si>
  <si>
    <t>Lương Minh Nhật</t>
  </si>
  <si>
    <t>Vũ Thị Nhinh</t>
  </si>
  <si>
    <t>Nguyễn Thị Nhung</t>
  </si>
  <si>
    <t>Nguyễn Thị Thúy Nụ</t>
  </si>
  <si>
    <t>Đoàn Thị Kim Oanh</t>
  </si>
  <si>
    <t>Hà Thị Kim Oanh</t>
  </si>
  <si>
    <t>Lê Thị Kim Oanh</t>
  </si>
  <si>
    <t>Nguyễn Thị Kiều Oanh</t>
  </si>
  <si>
    <t>Phạm Thanh Phong</t>
  </si>
  <si>
    <t>Vũ Hồng Phong</t>
  </si>
  <si>
    <t>Bùi Minh Phúc</t>
  </si>
  <si>
    <t>Nguyễn Tiến Phúc</t>
  </si>
  <si>
    <t>Lương Thị Thu Phương</t>
  </si>
  <si>
    <t>Vũ Việt Quang</t>
  </si>
  <si>
    <t>Lê Trọng Quảng</t>
  </si>
  <si>
    <t>Phạm Minh Quân</t>
  </si>
  <si>
    <t>Vũ Đình Quý</t>
  </si>
  <si>
    <t>Ngụy Đỗ Quyên</t>
  </si>
  <si>
    <t>Nguyễn Thị Thu Quyên</t>
  </si>
  <si>
    <t>Lê Thị Quỳnh</t>
  </si>
  <si>
    <t>Nguyễn Thị Hương Quỳnh</t>
  </si>
  <si>
    <t>Nguyễn Thúy Quỳnh</t>
  </si>
  <si>
    <t>Vũ Thị Hương Quỳnh</t>
  </si>
  <si>
    <t>Đỗ Minh Sáng</t>
  </si>
  <si>
    <t>Nguyễn Văn Sáng</t>
  </si>
  <si>
    <t>Tăng Công Sáng</t>
  </si>
  <si>
    <t>Vũ Đức Sáng</t>
  </si>
  <si>
    <t>Trần Thị Soan</t>
  </si>
  <si>
    <t>Trương Văn Tam</t>
  </si>
  <si>
    <t>Tống Thị Đăng Tâm</t>
  </si>
  <si>
    <t>Trần Văn Tập</t>
  </si>
  <si>
    <t>Đặng Đoàn Thành</t>
  </si>
  <si>
    <t>Đặng Công Thành</t>
  </si>
  <si>
    <t>Vũ Tiến Thành</t>
  </si>
  <si>
    <t>Vũ Văn Thành</t>
  </si>
  <si>
    <t>Nguyễn Thị Thanh Thảo</t>
  </si>
  <si>
    <t>Nguyễn Thị Hồng Thảo</t>
  </si>
  <si>
    <t>Trần Thị Thu Thảo</t>
  </si>
  <si>
    <t>Vũ Thị Phương Thảo</t>
  </si>
  <si>
    <t>Vũ Hồng Thắm</t>
  </si>
  <si>
    <t>Nguyễn Đức Thắng</t>
  </si>
  <si>
    <t>Trần Đức Thắng</t>
  </si>
  <si>
    <t>Đoàn Thị Thêm</t>
  </si>
  <si>
    <t>Trương Khánh Thiện</t>
  </si>
  <si>
    <t>Nguyễn Văn Thỉnh</t>
  </si>
  <si>
    <t>Nguyễn Văn Thịnh</t>
  </si>
  <si>
    <t>Trần Tiến Thịnh</t>
  </si>
  <si>
    <t>Đào Thị Tho</t>
  </si>
  <si>
    <t>Ngô Thị Thu</t>
  </si>
  <si>
    <t>Nguyễn Thị Lệ Thu</t>
  </si>
  <si>
    <t>Vũ Văn Thuấn</t>
  </si>
  <si>
    <t>Phạm Thị Phương Thùy</t>
  </si>
  <si>
    <t>Tống Thị Ánh Thùy</t>
  </si>
  <si>
    <t>Vũ Thị Thùy</t>
  </si>
  <si>
    <t>Vũ Thị Bích Thủy</t>
  </si>
  <si>
    <t>Vũ Thị Thúy</t>
  </si>
  <si>
    <t>Nguyễn Thị Minh Thư</t>
  </si>
  <si>
    <t>Trần Đức Tiến</t>
  </si>
  <si>
    <t>Mai Mạnh Tin</t>
  </si>
  <si>
    <t>Trần Văn Tính</t>
  </si>
  <si>
    <t>Vũ Thị Tính</t>
  </si>
  <si>
    <t>Nguyễn Song Toàn</t>
  </si>
  <si>
    <t>Phạm Văn Toàn</t>
  </si>
  <si>
    <t>Nguyễn Đức Toản</t>
  </si>
  <si>
    <t>Vũ Thị Trà</t>
  </si>
  <si>
    <t>Bùi Thị Trang</t>
  </si>
  <si>
    <t>Lại Thị Huyền Trang</t>
  </si>
  <si>
    <t>Ngô Linh Trang</t>
  </si>
  <si>
    <t>Nguyễn Thu Trang</t>
  </si>
  <si>
    <t>Nguyễn Huyền Trang</t>
  </si>
  <si>
    <t>Nguyễn Thị Thùy Trang</t>
  </si>
  <si>
    <t>Tống Thị Thùy Trang</t>
  </si>
  <si>
    <t>Trần Thị Thùy Trang</t>
  </si>
  <si>
    <t>Triệu Thùy Trang</t>
  </si>
  <si>
    <t>Trần Thị Ngọc Trâm</t>
  </si>
  <si>
    <t>Đào Tuấn Trình</t>
  </si>
  <si>
    <t>Hà Thị Thanh Trúc</t>
  </si>
  <si>
    <t>Đoàn Kiên Trung</t>
  </si>
  <si>
    <t>Trần Minh Trung</t>
  </si>
  <si>
    <t>Vũ Thành Trung</t>
  </si>
  <si>
    <t>Lê Văn Trường</t>
  </si>
  <si>
    <t>Ngô Quang Trường</t>
  </si>
  <si>
    <t>Nguyễn Xuân Trường</t>
  </si>
  <si>
    <t>Bùi Quốc Trưởng</t>
  </si>
  <si>
    <t>Lê Văn Tú</t>
  </si>
  <si>
    <t>Cao Đức Tuấn</t>
  </si>
  <si>
    <t>Nguyễn Minh Tuấn</t>
  </si>
  <si>
    <t>Nguyễn Anh Tuấn</t>
  </si>
  <si>
    <t>Vũ Văn Tuấn</t>
  </si>
  <si>
    <t>Nguyễn Thanh Tùng</t>
  </si>
  <si>
    <t>Nguyễn Duy Tùng</t>
  </si>
  <si>
    <t>Nguyễn Thanh Tuyền</t>
  </si>
  <si>
    <t>Trương Văn Tuyển</t>
  </si>
  <si>
    <t>Trần Ánh Tuyết</t>
  </si>
  <si>
    <t>Vũ Thị Ánh Tuyết</t>
  </si>
  <si>
    <t>Đỗ Hồng Tươi</t>
  </si>
  <si>
    <t>Phạm Thị Tươi</t>
  </si>
  <si>
    <t>Tạ Duy Tưởng</t>
  </si>
  <si>
    <t>Trương Đức Văn</t>
  </si>
  <si>
    <t>Trần Thị Cẩm Vân</t>
  </si>
  <si>
    <t>Nguyễn Ngọc Vinh</t>
  </si>
  <si>
    <t>Bùi Huy Vĩnh</t>
  </si>
  <si>
    <t>Ngô Văn Vĩnh</t>
  </si>
  <si>
    <t>Đỗ Đức Vượng</t>
  </si>
  <si>
    <t>Nguyễn Lê Vy</t>
  </si>
  <si>
    <t>Nguyễn Thị Xuân</t>
  </si>
  <si>
    <t>Nguyễn Thị Hải Yến</t>
  </si>
  <si>
    <t>Phạm Thị Yến</t>
  </si>
  <si>
    <t>Trần Thị Yến</t>
  </si>
  <si>
    <t>380001</t>
  </si>
  <si>
    <t>380002</t>
  </si>
  <si>
    <t>380003</t>
  </si>
  <si>
    <t>380004</t>
  </si>
  <si>
    <t>380005</t>
  </si>
  <si>
    <t>380006</t>
  </si>
  <si>
    <t>380007</t>
  </si>
  <si>
    <t>380008</t>
  </si>
  <si>
    <t>380009</t>
  </si>
  <si>
    <t>380010</t>
  </si>
  <si>
    <t>380011</t>
  </si>
  <si>
    <t>380012</t>
  </si>
  <si>
    <t>380013</t>
  </si>
  <si>
    <t>380014</t>
  </si>
  <si>
    <t>380015</t>
  </si>
  <si>
    <t>380016</t>
  </si>
  <si>
    <t>380017</t>
  </si>
  <si>
    <t>380018</t>
  </si>
  <si>
    <t>380019</t>
  </si>
  <si>
    <t>380020</t>
  </si>
  <si>
    <t>380021</t>
  </si>
  <si>
    <t>380022</t>
  </si>
  <si>
    <t>380023</t>
  </si>
  <si>
    <t>380024</t>
  </si>
  <si>
    <t>380025</t>
  </si>
  <si>
    <t>380026</t>
  </si>
  <si>
    <t>380027</t>
  </si>
  <si>
    <t>380028</t>
  </si>
  <si>
    <t>380029</t>
  </si>
  <si>
    <t>380030</t>
  </si>
  <si>
    <t>380031</t>
  </si>
  <si>
    <t>380032</t>
  </si>
  <si>
    <t>380033</t>
  </si>
  <si>
    <t>380034</t>
  </si>
  <si>
    <t>380035</t>
  </si>
  <si>
    <t>380036</t>
  </si>
  <si>
    <t>380037</t>
  </si>
  <si>
    <t>380038</t>
  </si>
  <si>
    <t>380039</t>
  </si>
  <si>
    <t>380040</t>
  </si>
  <si>
    <t>380041</t>
  </si>
  <si>
    <t>380042</t>
  </si>
  <si>
    <t>380043</t>
  </si>
  <si>
    <t>380044</t>
  </si>
  <si>
    <t>380045</t>
  </si>
  <si>
    <t>380046</t>
  </si>
  <si>
    <t>380047</t>
  </si>
  <si>
    <t>380048</t>
  </si>
  <si>
    <t>380049</t>
  </si>
  <si>
    <t>380050</t>
  </si>
  <si>
    <t>380051</t>
  </si>
  <si>
    <t>380052</t>
  </si>
  <si>
    <t>380053</t>
  </si>
  <si>
    <t>380054</t>
  </si>
  <si>
    <t>380055</t>
  </si>
  <si>
    <t>380056</t>
  </si>
  <si>
    <t>380057</t>
  </si>
  <si>
    <t>380058</t>
  </si>
  <si>
    <t>380059</t>
  </si>
  <si>
    <t>380060</t>
  </si>
  <si>
    <t>380061</t>
  </si>
  <si>
    <t>380062</t>
  </si>
  <si>
    <t>380063</t>
  </si>
  <si>
    <t>380064</t>
  </si>
  <si>
    <t>380065</t>
  </si>
  <si>
    <t>380066</t>
  </si>
  <si>
    <t>380067</t>
  </si>
  <si>
    <t>380068</t>
  </si>
  <si>
    <t>380069</t>
  </si>
  <si>
    <t>380070</t>
  </si>
  <si>
    <t>380071</t>
  </si>
  <si>
    <t>380072</t>
  </si>
  <si>
    <t>380073</t>
  </si>
  <si>
    <t>380074</t>
  </si>
  <si>
    <t>380075</t>
  </si>
  <si>
    <t>380076</t>
  </si>
  <si>
    <t>380077</t>
  </si>
  <si>
    <t>380078</t>
  </si>
  <si>
    <t>380079</t>
  </si>
  <si>
    <t>380080</t>
  </si>
  <si>
    <t>380081</t>
  </si>
  <si>
    <t>380082</t>
  </si>
  <si>
    <t>380083</t>
  </si>
  <si>
    <t>380084</t>
  </si>
  <si>
    <t>380085</t>
  </si>
  <si>
    <t>380086</t>
  </si>
  <si>
    <t>380087</t>
  </si>
  <si>
    <t>380088</t>
  </si>
  <si>
    <t>380089</t>
  </si>
  <si>
    <t>380090</t>
  </si>
  <si>
    <t>380091</t>
  </si>
  <si>
    <t>380092</t>
  </si>
  <si>
    <t>380093</t>
  </si>
  <si>
    <t>380094</t>
  </si>
  <si>
    <t>380095</t>
  </si>
  <si>
    <t>380096</t>
  </si>
  <si>
    <t>380097</t>
  </si>
  <si>
    <t>380098</t>
  </si>
  <si>
    <t>380099</t>
  </si>
  <si>
    <t>380100</t>
  </si>
  <si>
    <t>380101</t>
  </si>
  <si>
    <t>380102</t>
  </si>
  <si>
    <t>380103</t>
  </si>
  <si>
    <t>380104</t>
  </si>
  <si>
    <t>380105</t>
  </si>
  <si>
    <t>380106</t>
  </si>
  <si>
    <t>380107</t>
  </si>
  <si>
    <t>380108</t>
  </si>
  <si>
    <t>380109</t>
  </si>
  <si>
    <t>380110</t>
  </si>
  <si>
    <t>380111</t>
  </si>
  <si>
    <t>380112</t>
  </si>
  <si>
    <t>380113</t>
  </si>
  <si>
    <t>380114</t>
  </si>
  <si>
    <t>380115</t>
  </si>
  <si>
    <t>380116</t>
  </si>
  <si>
    <t>380117</t>
  </si>
  <si>
    <t>380118</t>
  </si>
  <si>
    <t>380119</t>
  </si>
  <si>
    <t>380120</t>
  </si>
  <si>
    <t>380121</t>
  </si>
  <si>
    <t>380122</t>
  </si>
  <si>
    <t>380123</t>
  </si>
  <si>
    <t>380124</t>
  </si>
  <si>
    <t>380125</t>
  </si>
  <si>
    <t>380126</t>
  </si>
  <si>
    <t>380127</t>
  </si>
  <si>
    <t>380128</t>
  </si>
  <si>
    <t>380129</t>
  </si>
  <si>
    <t>380130</t>
  </si>
  <si>
    <t>380131</t>
  </si>
  <si>
    <t>380132</t>
  </si>
  <si>
    <t>380133</t>
  </si>
  <si>
    <t>380134</t>
  </si>
  <si>
    <t>380135</t>
  </si>
  <si>
    <t>380136</t>
  </si>
  <si>
    <t>380137</t>
  </si>
  <si>
    <t>380138</t>
  </si>
  <si>
    <t>380139</t>
  </si>
  <si>
    <t>380140</t>
  </si>
  <si>
    <t>380141</t>
  </si>
  <si>
    <t>380142</t>
  </si>
  <si>
    <t>380143</t>
  </si>
  <si>
    <t>380144</t>
  </si>
  <si>
    <t>380145</t>
  </si>
  <si>
    <t>380146</t>
  </si>
  <si>
    <t>380147</t>
  </si>
  <si>
    <t>380148</t>
  </si>
  <si>
    <t>380149</t>
  </si>
  <si>
    <t>380150</t>
  </si>
  <si>
    <t>380151</t>
  </si>
  <si>
    <t>380152</t>
  </si>
  <si>
    <t>380153</t>
  </si>
  <si>
    <t>380154</t>
  </si>
  <si>
    <t>380155</t>
  </si>
  <si>
    <t>380156</t>
  </si>
  <si>
    <t>380157</t>
  </si>
  <si>
    <t>380158</t>
  </si>
  <si>
    <t>380159</t>
  </si>
  <si>
    <t>380160</t>
  </si>
  <si>
    <t>380161</t>
  </si>
  <si>
    <t>380162</t>
  </si>
  <si>
    <t>380163</t>
  </si>
  <si>
    <t>380164</t>
  </si>
  <si>
    <t>380165</t>
  </si>
  <si>
    <t>380166</t>
  </si>
  <si>
    <t>380167</t>
  </si>
  <si>
    <t>380168</t>
  </si>
  <si>
    <t>380169</t>
  </si>
  <si>
    <t>380170</t>
  </si>
  <si>
    <t>380171</t>
  </si>
  <si>
    <t>380172</t>
  </si>
  <si>
    <t>380173</t>
  </si>
  <si>
    <t>380174</t>
  </si>
  <si>
    <t>380175</t>
  </si>
  <si>
    <t>380176</t>
  </si>
  <si>
    <t>380177</t>
  </si>
  <si>
    <t>380178</t>
  </si>
  <si>
    <t>380179</t>
  </si>
  <si>
    <t>380180</t>
  </si>
  <si>
    <t>380181</t>
  </si>
  <si>
    <t>380182</t>
  </si>
  <si>
    <t>380183</t>
  </si>
  <si>
    <t>380184</t>
  </si>
  <si>
    <t>380185</t>
  </si>
  <si>
    <t>380186</t>
  </si>
  <si>
    <t>380187</t>
  </si>
  <si>
    <t>380188</t>
  </si>
  <si>
    <t>380189</t>
  </si>
  <si>
    <t>380190</t>
  </si>
  <si>
    <t>380191</t>
  </si>
  <si>
    <t>380192</t>
  </si>
  <si>
    <t>380193</t>
  </si>
  <si>
    <t>380194</t>
  </si>
  <si>
    <t>380195</t>
  </si>
  <si>
    <t>380196</t>
  </si>
  <si>
    <t>380197</t>
  </si>
  <si>
    <t>380198</t>
  </si>
  <si>
    <t>380199</t>
  </si>
  <si>
    <t>380200</t>
  </si>
  <si>
    <t>380201</t>
  </si>
  <si>
    <t>380202</t>
  </si>
  <si>
    <t>380203</t>
  </si>
  <si>
    <t>380204</t>
  </si>
  <si>
    <t>380205</t>
  </si>
  <si>
    <t>380206</t>
  </si>
  <si>
    <t>380207</t>
  </si>
  <si>
    <t>380208</t>
  </si>
  <si>
    <t>380209</t>
  </si>
  <si>
    <t>380210</t>
  </si>
  <si>
    <t>380211</t>
  </si>
  <si>
    <t>380212</t>
  </si>
  <si>
    <t>380213</t>
  </si>
  <si>
    <t>380214</t>
  </si>
  <si>
    <t>380215</t>
  </si>
  <si>
    <t>380216</t>
  </si>
  <si>
    <t>380217</t>
  </si>
  <si>
    <t>380218</t>
  </si>
  <si>
    <t>380219</t>
  </si>
  <si>
    <t>380220</t>
  </si>
  <si>
    <t>380221</t>
  </si>
  <si>
    <t>380222</t>
  </si>
  <si>
    <t>380223</t>
  </si>
  <si>
    <t>380224</t>
  </si>
  <si>
    <t>380225</t>
  </si>
  <si>
    <t>380226</t>
  </si>
  <si>
    <t>380227</t>
  </si>
  <si>
    <t>380228</t>
  </si>
  <si>
    <t>380229</t>
  </si>
  <si>
    <t>380230</t>
  </si>
  <si>
    <t>380231</t>
  </si>
  <si>
    <t>380232</t>
  </si>
  <si>
    <t>380233</t>
  </si>
  <si>
    <t>380234</t>
  </si>
  <si>
    <t>380235</t>
  </si>
  <si>
    <t>380236</t>
  </si>
  <si>
    <t>380237</t>
  </si>
  <si>
    <t>380238</t>
  </si>
  <si>
    <t>380239</t>
  </si>
  <si>
    <t>380240</t>
  </si>
  <si>
    <t>380241</t>
  </si>
  <si>
    <t>380242</t>
  </si>
  <si>
    <t>380243</t>
  </si>
  <si>
    <t>380244</t>
  </si>
  <si>
    <t>380245</t>
  </si>
  <si>
    <t>380246</t>
  </si>
  <si>
    <t>380247</t>
  </si>
  <si>
    <t>380248</t>
  </si>
  <si>
    <t>380249</t>
  </si>
  <si>
    <t>380250</t>
  </si>
  <si>
    <t>380251</t>
  </si>
  <si>
    <t>380252</t>
  </si>
  <si>
    <t>380253</t>
  </si>
  <si>
    <t>380254</t>
  </si>
  <si>
    <t>380255</t>
  </si>
  <si>
    <t>380256</t>
  </si>
  <si>
    <t>380257</t>
  </si>
  <si>
    <t>380258</t>
  </si>
  <si>
    <t>380259</t>
  </si>
  <si>
    <t>380260</t>
  </si>
  <si>
    <t>380261</t>
  </si>
  <si>
    <t>380262</t>
  </si>
  <si>
    <t>380263</t>
  </si>
  <si>
    <t>380264</t>
  </si>
  <si>
    <t>380265</t>
  </si>
  <si>
    <t>380266</t>
  </si>
  <si>
    <t>380267</t>
  </si>
  <si>
    <t>380268</t>
  </si>
  <si>
    <t>380269</t>
  </si>
  <si>
    <t>380270</t>
  </si>
  <si>
    <t>380271</t>
  </si>
  <si>
    <t>380272</t>
  </si>
  <si>
    <t>380273</t>
  </si>
  <si>
    <t>380274</t>
  </si>
  <si>
    <t>380275</t>
  </si>
  <si>
    <t>380276</t>
  </si>
  <si>
    <t>380277</t>
  </si>
  <si>
    <t>380278</t>
  </si>
  <si>
    <t>380279</t>
  </si>
  <si>
    <t>380280</t>
  </si>
  <si>
    <t>380281</t>
  </si>
  <si>
    <t>380282</t>
  </si>
  <si>
    <t>Năm học 2017 - 2018</t>
  </si>
  <si>
    <t>BẢNG TỔNG HỢP ĐIỂM THI GIỮA HỌC KÌ I KHỐI 10</t>
  </si>
  <si>
    <t/>
  </si>
  <si>
    <t>BÁO CÁO CHẤT LƯỢNG KIỂM TRA</t>
  </si>
  <si>
    <t>GIỮA HỌC KÌ I NĂM HỌC 2017 - 2018</t>
  </si>
  <si>
    <t>DANH SÁCH HỌC SINH TỔNG ĐIỂM CÁC MÔN CAO NHẤT, THẤP NHẤT  KHỐI 10</t>
  </si>
  <si>
    <t>DANH SÁCH HỌC SINH CÓ ĐIỂM CAO NHẤT MÔN THI  KHỐI 10</t>
  </si>
  <si>
    <t>DANH SÁCH HỌC SINH CÓ ĐIỂM THẤP NHẤT MÔN THI  KHỐI 10</t>
  </si>
  <si>
    <t>Ghi chú: Học sinh có tổng điểm &gt;=20 là tổng điểm các bài thi Văn, Toán, Anh và Bài Tổng hợp KHTN(TB 3 môn Lí, Hoá, Sinh)</t>
  </si>
  <si>
    <t>Điểm thi Học kỳ I năm học 2017-2018</t>
  </si>
  <si>
    <t>Điểm thi  Học kỳ I năm học 2017-2018</t>
  </si>
  <si>
    <t>TỔNG HỢP KẾT QUẢ THI HỌC KỲ I  KHỐI 10 - NĂM HỌC 2017-2018</t>
  </si>
  <si>
    <t>TỔNG HỢP KẾT QUẢ THI  HỌC KỲ I  KHỐI 10 - NĂM HỌC 2017-2018</t>
  </si>
  <si>
    <t>Thi Học kỳ I năm học 2017- 2018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</si>
</sst>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.0.;_(* \(#.0.;_(* &quot;-&quot;??_);_(@_ⴆ"/>
    <numFmt numFmtId="174" formatCode="_(* #.00.;_(* \(#.00.;_(* &quot;-&quot;??_);_(@_ⴆ"/>
    <numFmt numFmtId="175" formatCode="0.0"/>
    <numFmt numFmtId="176" formatCode="0.0000"/>
    <numFmt numFmtId="177" formatCode="0.000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"/>
  </numFmts>
  <fonts count="68">
    <font>
      <sz val="10"/>
      <name val="Arial"/>
      <family val="0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b/>
      <sz val="10"/>
      <name val="Arial"/>
      <family val="2"/>
    </font>
    <font>
      <sz val="14"/>
      <name val=".VnTime"/>
      <family val="2"/>
    </font>
    <font>
      <b/>
      <sz val="12"/>
      <name val="Arial"/>
      <family val="2"/>
    </font>
    <font>
      <b/>
      <sz val="12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sz val="8"/>
      <name val=".VnTime"/>
      <family val="2"/>
    </font>
    <font>
      <b/>
      <sz val="14"/>
      <name val=".VnTime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color indexed="10"/>
      <name val=".VnTime"/>
      <family val="2"/>
    </font>
    <font>
      <sz val="14"/>
      <color indexed="12"/>
      <name val=".VnTime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.VnTime"/>
      <family val="2"/>
    </font>
    <font>
      <sz val="12"/>
      <color indexed="12"/>
      <name val=".VnTime"/>
      <family val="2"/>
    </font>
    <font>
      <b/>
      <sz val="12"/>
      <color indexed="12"/>
      <name val=".VnTime"/>
      <family val="2"/>
    </font>
    <font>
      <b/>
      <sz val="12"/>
      <color indexed="10"/>
      <name val=".VnTime"/>
      <family val="2"/>
    </font>
    <font>
      <i/>
      <sz val="12"/>
      <name val=".VnTime"/>
      <family val="2"/>
    </font>
    <font>
      <sz val="12"/>
      <color indexed="10"/>
      <name val="Times New Roman"/>
      <family val="1"/>
    </font>
    <font>
      <b/>
      <sz val="12"/>
      <name val="Times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8" applyNumberFormat="0" applyFill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0" fillId="31" borderId="9" applyNumberFormat="0" applyFont="0" applyAlignment="0" applyProtection="0"/>
    <xf numFmtId="0" fontId="63" fillId="26" borderId="10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8" fillId="0" borderId="0" xfId="60" applyFont="1" applyProtection="1">
      <alignment/>
      <protection hidden="1"/>
    </xf>
    <xf numFmtId="0" fontId="9" fillId="0" borderId="0" xfId="60" applyFont="1" applyAlignment="1" applyProtection="1">
      <alignment horizontal="center"/>
      <protection hidden="1"/>
    </xf>
    <xf numFmtId="0" fontId="13" fillId="0" borderId="12" xfId="0" applyFont="1" applyFill="1" applyBorder="1" applyAlignment="1">
      <alignment/>
    </xf>
    <xf numFmtId="0" fontId="5" fillId="0" borderId="0" xfId="60" applyFont="1" applyProtection="1">
      <alignment/>
      <protection hidden="1"/>
    </xf>
    <xf numFmtId="0" fontId="5" fillId="0" borderId="0" xfId="60" applyFont="1" applyAlignment="1" applyProtection="1">
      <alignment horizontal="center"/>
      <protection hidden="1"/>
    </xf>
    <xf numFmtId="0" fontId="14" fillId="0" borderId="0" xfId="60" applyFont="1" applyProtection="1">
      <alignment/>
      <protection hidden="1"/>
    </xf>
    <xf numFmtId="0" fontId="5" fillId="32" borderId="0" xfId="60" applyFont="1" applyFill="1" applyProtection="1">
      <alignment/>
      <protection hidden="1"/>
    </xf>
    <xf numFmtId="0" fontId="5" fillId="0" borderId="0" xfId="60" applyFont="1" applyBorder="1" applyProtection="1">
      <alignment/>
      <protection hidden="1"/>
    </xf>
    <xf numFmtId="0" fontId="15" fillId="0" borderId="0" xfId="60" applyFont="1" applyProtection="1">
      <alignment/>
      <protection hidden="1"/>
    </xf>
    <xf numFmtId="0" fontId="8" fillId="0" borderId="0" xfId="60" applyFont="1" applyAlignment="1" applyProtection="1">
      <alignment horizontal="center"/>
      <protection hidden="1"/>
    </xf>
    <xf numFmtId="0" fontId="8" fillId="0" borderId="12" xfId="60" applyFont="1" applyBorder="1" applyAlignment="1" applyProtection="1">
      <alignment horizontal="center"/>
      <protection hidden="1"/>
    </xf>
    <xf numFmtId="0" fontId="8" fillId="0" borderId="12" xfId="60" applyFont="1" applyFill="1" applyBorder="1" applyAlignment="1" applyProtection="1">
      <alignment horizontal="center"/>
      <protection hidden="1"/>
    </xf>
    <xf numFmtId="0" fontId="9" fillId="0" borderId="12" xfId="60" applyFont="1" applyFill="1" applyBorder="1" applyAlignment="1" applyProtection="1">
      <alignment horizontal="center"/>
      <protection hidden="1"/>
    </xf>
    <xf numFmtId="0" fontId="9" fillId="0" borderId="12" xfId="60" applyFont="1" applyBorder="1" applyAlignment="1" applyProtection="1">
      <alignment horizontal="center"/>
      <protection hidden="1"/>
    </xf>
    <xf numFmtId="0" fontId="8" fillId="0" borderId="13" xfId="60" applyFont="1" applyBorder="1" applyAlignment="1" applyProtection="1">
      <alignment horizontal="center"/>
      <protection hidden="1"/>
    </xf>
    <xf numFmtId="0" fontId="8" fillId="0" borderId="14" xfId="60" applyFont="1" applyBorder="1" applyAlignment="1" applyProtection="1">
      <alignment horizontal="center"/>
      <protection hidden="1"/>
    </xf>
    <xf numFmtId="0" fontId="8" fillId="0" borderId="15" xfId="60" applyFont="1" applyBorder="1" applyAlignment="1" applyProtection="1">
      <alignment horizontal="center"/>
      <protection hidden="1"/>
    </xf>
    <xf numFmtId="0" fontId="7" fillId="0" borderId="0" xfId="60" applyFont="1" applyAlignment="1" applyProtection="1">
      <alignment horizontal="center"/>
      <protection hidden="1"/>
    </xf>
    <xf numFmtId="0" fontId="8" fillId="0" borderId="0" xfId="60" applyFont="1" applyAlignment="1" applyProtection="1">
      <alignment horizontal="center"/>
      <protection hidden="1"/>
    </xf>
    <xf numFmtId="0" fontId="9" fillId="0" borderId="16" xfId="60" applyFont="1" applyBorder="1" applyAlignment="1" applyProtection="1">
      <alignment horizontal="center"/>
      <protection hidden="1"/>
    </xf>
    <xf numFmtId="0" fontId="9" fillId="0" borderId="16" xfId="60" applyFont="1" applyFill="1" applyBorder="1" applyAlignment="1" applyProtection="1">
      <alignment horizontal="center"/>
      <protection hidden="1"/>
    </xf>
    <xf numFmtId="0" fontId="9" fillId="0" borderId="0" xfId="60" applyFont="1" applyProtection="1">
      <alignment/>
      <protection hidden="1"/>
    </xf>
    <xf numFmtId="2" fontId="9" fillId="0" borderId="17" xfId="60" applyNumberFormat="1" applyFont="1" applyBorder="1" applyAlignment="1" applyProtection="1">
      <alignment horizontal="center"/>
      <protection hidden="1"/>
    </xf>
    <xf numFmtId="172" fontId="8" fillId="0" borderId="18" xfId="42" applyNumberFormat="1" applyFont="1" applyFill="1" applyBorder="1" applyAlignment="1" applyProtection="1">
      <alignment horizontal="right"/>
      <protection hidden="1"/>
    </xf>
    <xf numFmtId="172" fontId="8" fillId="0" borderId="12" xfId="42" applyNumberFormat="1" applyFont="1" applyFill="1" applyBorder="1" applyAlignment="1" applyProtection="1">
      <alignment horizontal="right"/>
      <protection hidden="1"/>
    </xf>
    <xf numFmtId="172" fontId="8" fillId="0" borderId="16" xfId="42" applyNumberFormat="1" applyFont="1" applyFill="1" applyBorder="1" applyAlignment="1" applyProtection="1">
      <alignment horizontal="right"/>
      <protection hidden="1"/>
    </xf>
    <xf numFmtId="0" fontId="11" fillId="0" borderId="0" xfId="0" applyFont="1" applyBorder="1" applyAlignment="1">
      <alignment/>
    </xf>
    <xf numFmtId="0" fontId="9" fillId="0" borderId="19" xfId="60" applyFont="1" applyBorder="1" applyAlignment="1" applyProtection="1">
      <alignment horizontal="center"/>
      <protection hidden="1"/>
    </xf>
    <xf numFmtId="0" fontId="9" fillId="0" borderId="19" xfId="60" applyFont="1" applyFill="1" applyBorder="1" applyAlignment="1" applyProtection="1">
      <alignment horizontal="center"/>
      <protection hidden="1"/>
    </xf>
    <xf numFmtId="0" fontId="9" fillId="0" borderId="20" xfId="6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left"/>
    </xf>
    <xf numFmtId="0" fontId="16" fillId="0" borderId="0" xfId="60" applyFont="1" applyFill="1" applyProtection="1">
      <alignment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center"/>
      <protection hidden="1"/>
    </xf>
    <xf numFmtId="0" fontId="18" fillId="0" borderId="0" xfId="60" applyFont="1" applyProtection="1">
      <alignment/>
      <protection hidden="1"/>
    </xf>
    <xf numFmtId="0" fontId="16" fillId="32" borderId="0" xfId="60" applyFont="1" applyFill="1" applyProtection="1">
      <alignment/>
      <protection hidden="1"/>
    </xf>
    <xf numFmtId="0" fontId="16" fillId="0" borderId="0" xfId="60" applyFont="1" applyBorder="1" applyAlignment="1" applyProtection="1">
      <alignment horizontal="center"/>
      <protection hidden="1"/>
    </xf>
    <xf numFmtId="0" fontId="16" fillId="0" borderId="0" xfId="60" applyFont="1" applyBorder="1" applyProtection="1">
      <alignment/>
      <protection hidden="1"/>
    </xf>
    <xf numFmtId="0" fontId="17" fillId="0" borderId="0" xfId="60" applyFont="1" applyBorder="1" applyAlignment="1" applyProtection="1">
      <alignment horizontal="center"/>
      <protection hidden="1"/>
    </xf>
    <xf numFmtId="0" fontId="17" fillId="0" borderId="0" xfId="60" applyFont="1" applyBorder="1" applyProtection="1">
      <alignment/>
      <protection hidden="1"/>
    </xf>
    <xf numFmtId="0" fontId="17" fillId="0" borderId="0" xfId="60" applyFont="1" applyProtection="1">
      <alignment/>
      <protection hidden="1"/>
    </xf>
    <xf numFmtId="0" fontId="18" fillId="0" borderId="0" xfId="60" applyFont="1" applyBorder="1" applyAlignment="1" applyProtection="1">
      <alignment horizontal="center"/>
      <protection hidden="1"/>
    </xf>
    <xf numFmtId="0" fontId="18" fillId="0" borderId="0" xfId="60" applyFont="1" applyBorder="1" applyProtection="1">
      <alignment/>
      <protection hidden="1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0" xfId="60" applyFont="1" applyProtection="1">
      <alignment/>
      <protection hidden="1"/>
    </xf>
    <xf numFmtId="0" fontId="14" fillId="0" borderId="12" xfId="60" applyFont="1" applyBorder="1" applyProtection="1">
      <alignment/>
      <protection hidden="1"/>
    </xf>
    <xf numFmtId="0" fontId="14" fillId="0" borderId="0" xfId="60" applyFont="1" applyProtection="1">
      <alignment/>
      <protection hidden="1"/>
    </xf>
    <xf numFmtId="0" fontId="5" fillId="0" borderId="0" xfId="60" applyFont="1" applyBorder="1" applyAlignment="1" applyProtection="1">
      <alignment horizontal="center"/>
      <protection hidden="1"/>
    </xf>
    <xf numFmtId="0" fontId="5" fillId="0" borderId="0" xfId="60" applyFont="1" applyBorder="1" applyProtection="1">
      <alignment/>
      <protection hidden="1"/>
    </xf>
    <xf numFmtId="0" fontId="15" fillId="0" borderId="0" xfId="60" applyFont="1" applyBorder="1" applyProtection="1">
      <alignment/>
      <protection hidden="1"/>
    </xf>
    <xf numFmtId="0" fontId="15" fillId="0" borderId="12" xfId="60" applyFont="1" applyBorder="1" applyProtection="1">
      <alignment/>
      <protection hidden="1"/>
    </xf>
    <xf numFmtId="0" fontId="15" fillId="0" borderId="0" xfId="60" applyFont="1" applyProtection="1">
      <alignment/>
      <protection hidden="1"/>
    </xf>
    <xf numFmtId="0" fontId="14" fillId="0" borderId="0" xfId="60" applyFont="1" applyBorder="1" applyAlignment="1" applyProtection="1">
      <alignment horizontal="center"/>
      <protection hidden="1"/>
    </xf>
    <xf numFmtId="0" fontId="14" fillId="0" borderId="0" xfId="60" applyFont="1" applyBorder="1" applyProtection="1">
      <alignment/>
      <protection hidden="1"/>
    </xf>
    <xf numFmtId="0" fontId="5" fillId="0" borderId="0" xfId="60" applyFont="1" applyAlignment="1" applyProtection="1">
      <alignment horizontal="center"/>
      <protection hidden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60" applyFont="1" applyBorder="1" applyAlignment="1" applyProtection="1">
      <alignment horizontal="center"/>
      <protection hidden="1"/>
    </xf>
    <xf numFmtId="2" fontId="16" fillId="0" borderId="12" xfId="0" applyNumberFormat="1" applyFont="1" applyBorder="1" applyAlignment="1">
      <alignment horizontal="center"/>
    </xf>
    <xf numFmtId="2" fontId="16" fillId="0" borderId="12" xfId="60" applyNumberFormat="1" applyFont="1" applyBorder="1" applyAlignment="1" applyProtection="1">
      <alignment horizontal="center"/>
      <protection hidden="1"/>
    </xf>
    <xf numFmtId="0" fontId="5" fillId="32" borderId="0" xfId="60" applyFont="1" applyFill="1" applyProtection="1">
      <alignment/>
      <protection hidden="1"/>
    </xf>
    <xf numFmtId="175" fontId="8" fillId="0" borderId="12" xfId="60" applyNumberFormat="1" applyFont="1" applyBorder="1" applyProtection="1">
      <alignment/>
      <protection hidden="1"/>
    </xf>
    <xf numFmtId="0" fontId="19" fillId="0" borderId="12" xfId="0" applyFont="1" applyFill="1" applyBorder="1" applyAlignment="1">
      <alignment/>
    </xf>
    <xf numFmtId="2" fontId="20" fillId="0" borderId="12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12" xfId="0" applyNumberFormat="1" applyFont="1" applyFill="1" applyBorder="1" applyAlignment="1">
      <alignment horizontal="center"/>
    </xf>
    <xf numFmtId="0" fontId="20" fillId="0" borderId="0" xfId="60" applyFont="1" applyFill="1" applyProtection="1">
      <alignment/>
      <protection hidden="1"/>
    </xf>
    <xf numFmtId="0" fontId="20" fillId="0" borderId="0" xfId="60" applyFont="1" applyFill="1" applyAlignment="1" applyProtection="1">
      <alignment horizontal="center"/>
      <protection hidden="1"/>
    </xf>
    <xf numFmtId="0" fontId="20" fillId="0" borderId="0" xfId="6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60" applyFont="1" applyFill="1" applyBorder="1" applyAlignment="1" applyProtection="1">
      <alignment horizontal="center"/>
      <protection hidden="1"/>
    </xf>
    <xf numFmtId="0" fontId="19" fillId="0" borderId="0" xfId="0" applyFont="1" applyBorder="1" applyAlignment="1">
      <alignment horizontal="left"/>
    </xf>
    <xf numFmtId="0" fontId="19" fillId="0" borderId="0" xfId="60" applyFont="1" applyFill="1" applyProtection="1">
      <alignment/>
      <protection hidden="1"/>
    </xf>
    <xf numFmtId="0" fontId="19" fillId="0" borderId="0" xfId="60" applyFont="1" applyFill="1" applyAlignment="1" applyProtection="1">
      <alignment horizontal="center"/>
      <protection hidden="1"/>
    </xf>
    <xf numFmtId="0" fontId="20" fillId="0" borderId="21" xfId="60" applyFont="1" applyFill="1" applyBorder="1" applyProtection="1">
      <alignment/>
      <protection hidden="1"/>
    </xf>
    <xf numFmtId="0" fontId="20" fillId="0" borderId="4" xfId="60" applyFont="1" applyFill="1" applyBorder="1" applyProtection="1">
      <alignment/>
      <protection hidden="1"/>
    </xf>
    <xf numFmtId="0" fontId="17" fillId="0" borderId="12" xfId="60" applyFont="1" applyBorder="1" applyProtection="1">
      <alignment/>
      <protection hidden="1"/>
    </xf>
    <xf numFmtId="0" fontId="18" fillId="0" borderId="12" xfId="60" applyFont="1" applyBorder="1" applyProtection="1">
      <alignment/>
      <protection hidden="1"/>
    </xf>
    <xf numFmtId="175" fontId="20" fillId="0" borderId="12" xfId="60" applyNumberFormat="1" applyFont="1" applyBorder="1" applyProtection="1">
      <alignment/>
      <protection hidden="1"/>
    </xf>
    <xf numFmtId="1" fontId="20" fillId="0" borderId="0" xfId="60" applyNumberFormat="1" applyFont="1" applyFill="1" applyProtection="1">
      <alignment/>
      <protection hidden="1"/>
    </xf>
    <xf numFmtId="0" fontId="19" fillId="0" borderId="0" xfId="60" applyNumberFormat="1" applyFont="1" applyFill="1" applyProtection="1">
      <alignment/>
      <protection hidden="1"/>
    </xf>
    <xf numFmtId="175" fontId="9" fillId="0" borderId="16" xfId="60" applyNumberFormat="1" applyFont="1" applyBorder="1" applyAlignment="1" applyProtection="1">
      <alignment horizontal="center"/>
      <protection hidden="1"/>
    </xf>
    <xf numFmtId="175" fontId="9" fillId="0" borderId="17" xfId="60" applyNumberFormat="1" applyFont="1" applyBorder="1" applyAlignment="1" applyProtection="1">
      <alignment horizontal="center"/>
      <protection hidden="1"/>
    </xf>
    <xf numFmtId="175" fontId="9" fillId="0" borderId="19" xfId="60" applyNumberFormat="1" applyFont="1" applyBorder="1" applyAlignment="1" applyProtection="1">
      <alignment horizontal="center"/>
      <protection hidden="1"/>
    </xf>
    <xf numFmtId="175" fontId="8" fillId="0" borderId="0" xfId="60" applyNumberFormat="1" applyFont="1" applyAlignment="1" applyProtection="1">
      <alignment horizontal="center"/>
      <protection hidden="1"/>
    </xf>
    <xf numFmtId="175" fontId="8" fillId="0" borderId="18" xfId="44" applyNumberFormat="1" applyFont="1" applyBorder="1" applyAlignment="1" applyProtection="1">
      <alignment horizontal="center"/>
      <protection hidden="1"/>
    </xf>
    <xf numFmtId="175" fontId="8" fillId="0" borderId="12" xfId="44" applyNumberFormat="1" applyFont="1" applyBorder="1" applyAlignment="1" applyProtection="1">
      <alignment horizontal="center"/>
      <protection hidden="1"/>
    </xf>
    <xf numFmtId="175" fontId="8" fillId="0" borderId="16" xfId="44" applyNumberFormat="1" applyFont="1" applyBorder="1" applyAlignment="1" applyProtection="1">
      <alignment horizontal="center"/>
      <protection hidden="1"/>
    </xf>
    <xf numFmtId="175" fontId="9" fillId="0" borderId="19" xfId="60" applyNumberFormat="1" applyFont="1" applyFill="1" applyBorder="1" applyAlignment="1" applyProtection="1">
      <alignment horizontal="center"/>
      <protection hidden="1"/>
    </xf>
    <xf numFmtId="175" fontId="9" fillId="0" borderId="16" xfId="60" applyNumberFormat="1" applyFont="1" applyFill="1" applyBorder="1" applyAlignment="1" applyProtection="1">
      <alignment horizontal="center"/>
      <protection hidden="1"/>
    </xf>
    <xf numFmtId="172" fontId="8" fillId="0" borderId="22" xfId="44" applyNumberFormat="1" applyFont="1" applyFill="1" applyBorder="1" applyAlignment="1" applyProtection="1">
      <alignment horizontal="right"/>
      <protection hidden="1"/>
    </xf>
    <xf numFmtId="172" fontId="8" fillId="0" borderId="23" xfId="44" applyNumberFormat="1" applyFont="1" applyFill="1" applyBorder="1" applyAlignment="1" applyProtection="1">
      <alignment horizontal="right"/>
      <protection hidden="1"/>
    </xf>
    <xf numFmtId="0" fontId="9" fillId="0" borderId="24" xfId="60" applyFont="1" applyFill="1" applyBorder="1" applyAlignment="1" applyProtection="1">
      <alignment horizontal="center"/>
      <protection hidden="1"/>
    </xf>
    <xf numFmtId="175" fontId="8" fillId="0" borderId="19" xfId="44" applyNumberFormat="1" applyFont="1" applyBorder="1" applyAlignment="1" applyProtection="1">
      <alignment horizontal="center"/>
      <protection hidden="1"/>
    </xf>
    <xf numFmtId="172" fontId="8" fillId="0" borderId="19" xfId="42" applyNumberFormat="1" applyFont="1" applyFill="1" applyBorder="1" applyAlignment="1" applyProtection="1">
      <alignment horizontal="right"/>
      <protection hidden="1"/>
    </xf>
    <xf numFmtId="172" fontId="8" fillId="0" borderId="25" xfId="44" applyNumberFormat="1" applyFont="1" applyFill="1" applyBorder="1" applyAlignment="1" applyProtection="1">
      <alignment horizontal="right"/>
      <protection hidden="1"/>
    </xf>
    <xf numFmtId="0" fontId="9" fillId="0" borderId="26" xfId="60" applyFont="1" applyBorder="1" applyAlignment="1" applyProtection="1" quotePrefix="1">
      <alignment horizontal="center"/>
      <protection hidden="1"/>
    </xf>
    <xf numFmtId="2" fontId="9" fillId="0" borderId="27" xfId="60" applyNumberFormat="1" applyFont="1" applyFill="1" applyBorder="1" applyAlignment="1" applyProtection="1">
      <alignment horizontal="center"/>
      <protection hidden="1"/>
    </xf>
    <xf numFmtId="9" fontId="20" fillId="0" borderId="0" xfId="63" applyFont="1" applyFill="1" applyAlignment="1" applyProtection="1">
      <alignment/>
      <protection hidden="1"/>
    </xf>
    <xf numFmtId="2" fontId="19" fillId="0" borderId="12" xfId="60" applyNumberFormat="1" applyFont="1" applyFill="1" applyBorder="1" applyAlignment="1" applyProtection="1">
      <alignment horizontal="center"/>
      <protection hidden="1"/>
    </xf>
    <xf numFmtId="0" fontId="20" fillId="0" borderId="12" xfId="60" applyFont="1" applyFill="1" applyBorder="1" applyAlignment="1" applyProtection="1">
      <alignment horizontal="center"/>
      <protection hidden="1"/>
    </xf>
    <xf numFmtId="9" fontId="19" fillId="0" borderId="28" xfId="63" applyFont="1" applyFill="1" applyBorder="1" applyAlignment="1" applyProtection="1">
      <alignment horizontal="center"/>
      <protection hidden="1"/>
    </xf>
    <xf numFmtId="9" fontId="19" fillId="0" borderId="29" xfId="63" applyFont="1" applyFill="1" applyBorder="1" applyAlignment="1" applyProtection="1">
      <alignment horizontal="center"/>
      <protection hidden="1"/>
    </xf>
    <xf numFmtId="9" fontId="20" fillId="0" borderId="29" xfId="63" applyFont="1" applyFill="1" applyBorder="1" applyAlignment="1" applyProtection="1">
      <alignment/>
      <protection hidden="1"/>
    </xf>
    <xf numFmtId="9" fontId="20" fillId="0" borderId="30" xfId="63" applyFont="1" applyFill="1" applyBorder="1" applyAlignment="1" applyProtection="1">
      <alignment/>
      <protection hidden="1"/>
    </xf>
    <xf numFmtId="0" fontId="16" fillId="0" borderId="12" xfId="60" applyFont="1" applyBorder="1" applyAlignment="1" applyProtection="1">
      <alignment horizontal="center"/>
      <protection hidden="1"/>
    </xf>
    <xf numFmtId="0" fontId="8" fillId="0" borderId="0" xfId="60" applyFont="1" applyProtection="1">
      <alignment/>
      <protection hidden="1"/>
    </xf>
    <xf numFmtId="0" fontId="19" fillId="0" borderId="19" xfId="60" applyFont="1" applyFill="1" applyBorder="1" applyAlignment="1" applyProtection="1">
      <alignment horizontal="center"/>
      <protection hidden="1"/>
    </xf>
    <xf numFmtId="2" fontId="8" fillId="0" borderId="12" xfId="0" applyNumberFormat="1" applyFont="1" applyBorder="1" applyAlignment="1">
      <alignment horizontal="center"/>
    </xf>
    <xf numFmtId="2" fontId="8" fillId="0" borderId="12" xfId="60" applyNumberFormat="1" applyFont="1" applyBorder="1" applyAlignment="1" applyProtection="1">
      <alignment horizontal="center"/>
      <protection hidden="1"/>
    </xf>
    <xf numFmtId="2" fontId="22" fillId="0" borderId="12" xfId="0" applyNumberFormat="1" applyFont="1" applyBorder="1" applyAlignment="1">
      <alignment horizontal="center"/>
    </xf>
    <xf numFmtId="0" fontId="8" fillId="0" borderId="0" xfId="60" applyFont="1" applyBorder="1" applyAlignment="1" applyProtection="1">
      <alignment horizontal="center"/>
      <protection hidden="1"/>
    </xf>
    <xf numFmtId="0" fontId="8" fillId="0" borderId="0" xfId="60" applyFont="1" applyBorder="1" applyProtection="1">
      <alignment/>
      <protection hidden="1"/>
    </xf>
    <xf numFmtId="0" fontId="23" fillId="0" borderId="0" xfId="60" applyFont="1" applyBorder="1" applyAlignment="1" applyProtection="1">
      <alignment horizontal="center"/>
      <protection hidden="1"/>
    </xf>
    <xf numFmtId="0" fontId="23" fillId="0" borderId="0" xfId="60" applyFont="1" applyBorder="1" applyProtection="1">
      <alignment/>
      <protection hidden="1"/>
    </xf>
    <xf numFmtId="0" fontId="23" fillId="0" borderId="12" xfId="60" applyFont="1" applyBorder="1" applyProtection="1">
      <alignment/>
      <protection hidden="1"/>
    </xf>
    <xf numFmtId="0" fontId="23" fillId="0" borderId="0" xfId="60" applyFont="1" applyProtection="1">
      <alignment/>
      <protection hidden="1"/>
    </xf>
    <xf numFmtId="0" fontId="22" fillId="0" borderId="0" xfId="60" applyFont="1" applyBorder="1" applyAlignment="1" applyProtection="1">
      <alignment horizontal="center"/>
      <protection hidden="1"/>
    </xf>
    <xf numFmtId="0" fontId="22" fillId="0" borderId="0" xfId="60" applyFont="1" applyBorder="1" applyProtection="1">
      <alignment/>
      <protection hidden="1"/>
    </xf>
    <xf numFmtId="0" fontId="22" fillId="0" borderId="12" xfId="60" applyFont="1" applyBorder="1" applyProtection="1">
      <alignment/>
      <protection hidden="1"/>
    </xf>
    <xf numFmtId="0" fontId="22" fillId="0" borderId="0" xfId="60" applyFont="1" applyProtection="1">
      <alignment/>
      <protection hidden="1"/>
    </xf>
    <xf numFmtId="175" fontId="8" fillId="0" borderId="12" xfId="60" applyNumberFormat="1" applyFont="1" applyBorder="1" applyProtection="1">
      <alignment/>
      <protection hidden="1"/>
    </xf>
    <xf numFmtId="0" fontId="9" fillId="0" borderId="0" xfId="60" applyFont="1" applyBorder="1" applyProtection="1">
      <alignment/>
      <protection hidden="1"/>
    </xf>
    <xf numFmtId="0" fontId="24" fillId="0" borderId="0" xfId="60" applyFont="1" applyBorder="1" applyProtection="1">
      <alignment/>
      <protection hidden="1"/>
    </xf>
    <xf numFmtId="0" fontId="25" fillId="0" borderId="0" xfId="60" applyFont="1" applyBorder="1" applyProtection="1">
      <alignment/>
      <protection hidden="1"/>
    </xf>
    <xf numFmtId="2" fontId="9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right" vertical="center"/>
    </xf>
    <xf numFmtId="0" fontId="20" fillId="0" borderId="12" xfId="0" applyNumberFormat="1" applyFont="1" applyBorder="1" applyAlignment="1">
      <alignment/>
    </xf>
    <xf numFmtId="0" fontId="20" fillId="0" borderId="12" xfId="60" applyFont="1" applyBorder="1" applyAlignment="1" applyProtection="1">
      <alignment horizontal="center"/>
      <protection hidden="1"/>
    </xf>
    <xf numFmtId="2" fontId="20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>
      <alignment/>
      <protection/>
    </xf>
    <xf numFmtId="0" fontId="9" fillId="0" borderId="0" xfId="60" applyFont="1" applyBorder="1">
      <alignment/>
      <protection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2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60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60" applyFont="1" applyBorder="1" applyAlignment="1" applyProtection="1">
      <alignment/>
      <protection hidden="1"/>
    </xf>
    <xf numFmtId="0" fontId="8" fillId="0" borderId="14" xfId="0" applyFont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4" xfId="0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0" xfId="6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20" fillId="0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1" fontId="19" fillId="0" borderId="0" xfId="60" applyNumberFormat="1" applyFont="1" applyFill="1" applyProtection="1">
      <alignment/>
      <protection hidden="1"/>
    </xf>
    <xf numFmtId="9" fontId="19" fillId="0" borderId="12" xfId="63" applyFont="1" applyFill="1" applyBorder="1" applyAlignment="1" applyProtection="1">
      <alignment horizontal="center"/>
      <protection hidden="1"/>
    </xf>
    <xf numFmtId="175" fontId="67" fillId="0" borderId="12" xfId="0" applyNumberFormat="1" applyFont="1" applyBorder="1" applyAlignment="1">
      <alignment horizontal="center" vertical="center"/>
    </xf>
    <xf numFmtId="175" fontId="20" fillId="0" borderId="12" xfId="0" applyNumberFormat="1" applyFont="1" applyBorder="1" applyAlignment="1">
      <alignment horizontal="center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175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175" fontId="20" fillId="0" borderId="12" xfId="0" applyNumberFormat="1" applyFont="1" applyBorder="1" applyAlignment="1">
      <alignment horizontal="center" vertical="center"/>
    </xf>
    <xf numFmtId="0" fontId="20" fillId="0" borderId="12" xfId="60" applyFont="1" applyBorder="1" applyAlignment="1" applyProtection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175" fontId="20" fillId="0" borderId="12" xfId="0" applyNumberFormat="1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20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12" xfId="60" applyFont="1" applyBorder="1" applyAlignment="1" applyProtection="1">
      <alignment horizontal="center"/>
      <protection hidden="1"/>
    </xf>
    <xf numFmtId="0" fontId="7" fillId="0" borderId="0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60" applyFont="1" applyBorder="1" applyAlignment="1">
      <alignment horizontal="center" vertical="center"/>
      <protection/>
    </xf>
    <xf numFmtId="0" fontId="9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0" xfId="60" applyFont="1" applyBorder="1" applyAlignment="1">
      <alignment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60" applyFont="1" applyBorder="1" applyAlignment="1" applyProtection="1">
      <alignment vertical="center"/>
      <protection hidden="1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60" applyFont="1" applyBorder="1" applyAlignment="1">
      <alignment vertical="center"/>
      <protection/>
    </xf>
    <xf numFmtId="0" fontId="20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9" fillId="0" borderId="0" xfId="6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2" xfId="60" applyFont="1" applyBorder="1" applyProtection="1">
      <alignment/>
      <protection hidden="1"/>
    </xf>
    <xf numFmtId="0" fontId="27" fillId="0" borderId="12" xfId="60" applyFont="1" applyBorder="1" applyProtection="1">
      <alignment/>
      <protection hidden="1"/>
    </xf>
    <xf numFmtId="0" fontId="19" fillId="0" borderId="0" xfId="60" applyFont="1" applyAlignment="1" applyProtection="1">
      <alignment/>
      <protection hidden="1"/>
    </xf>
    <xf numFmtId="0" fontId="20" fillId="0" borderId="4" xfId="0" applyFont="1" applyBorder="1" applyAlignment="1">
      <alignment/>
    </xf>
    <xf numFmtId="0" fontId="9" fillId="0" borderId="33" xfId="60" applyFont="1" applyFill="1" applyBorder="1" applyAlignment="1" applyProtection="1">
      <alignment horizontal="center"/>
      <protection hidden="1"/>
    </xf>
    <xf numFmtId="0" fontId="9" fillId="0" borderId="20" xfId="60" applyFont="1" applyBorder="1" applyAlignment="1" applyProtection="1" quotePrefix="1">
      <alignment horizontal="center"/>
      <protection hidden="1"/>
    </xf>
    <xf numFmtId="175" fontId="9" fillId="0" borderId="34" xfId="60" applyNumberFormat="1" applyFont="1" applyBorder="1" applyAlignment="1" applyProtection="1">
      <alignment horizontal="center"/>
      <protection hidden="1"/>
    </xf>
    <xf numFmtId="2" fontId="9" fillId="0" borderId="34" xfId="60" applyNumberFormat="1" applyFont="1" applyBorder="1" applyAlignment="1" applyProtection="1">
      <alignment horizontal="center"/>
      <protection hidden="1"/>
    </xf>
    <xf numFmtId="2" fontId="9" fillId="0" borderId="35" xfId="60" applyNumberFormat="1" applyFont="1" applyFill="1" applyBorder="1" applyAlignment="1" applyProtection="1">
      <alignment horizontal="center"/>
      <protection hidden="1"/>
    </xf>
    <xf numFmtId="43" fontId="8" fillId="0" borderId="36" xfId="44" applyNumberFormat="1" applyFont="1" applyBorder="1" applyAlignment="1" applyProtection="1">
      <alignment horizontal="center"/>
      <protection hidden="1"/>
    </xf>
    <xf numFmtId="43" fontId="8" fillId="0" borderId="37" xfId="44" applyNumberFormat="1" applyFont="1" applyBorder="1" applyAlignment="1" applyProtection="1">
      <alignment horizontal="center"/>
      <protection hidden="1"/>
    </xf>
    <xf numFmtId="43" fontId="8" fillId="0" borderId="38" xfId="44" applyNumberFormat="1" applyFont="1" applyBorder="1" applyAlignment="1" applyProtection="1">
      <alignment horizontal="center"/>
      <protection hidden="1"/>
    </xf>
    <xf numFmtId="0" fontId="8" fillId="0" borderId="39" xfId="60" applyFont="1" applyBorder="1" applyAlignment="1" applyProtection="1">
      <alignment horizontal="center"/>
      <protection hidden="1"/>
    </xf>
    <xf numFmtId="0" fontId="8" fillId="0" borderId="31" xfId="60" applyFont="1" applyBorder="1" applyAlignment="1" applyProtection="1">
      <alignment horizontal="center"/>
      <protection hidden="1"/>
    </xf>
    <xf numFmtId="0" fontId="8" fillId="0" borderId="40" xfId="60" applyFont="1" applyBorder="1" applyAlignment="1" applyProtection="1">
      <alignment horizontal="center"/>
      <protection hidden="1"/>
    </xf>
    <xf numFmtId="172" fontId="8" fillId="0" borderId="41" xfId="44" applyNumberFormat="1" applyFont="1" applyFill="1" applyBorder="1" applyAlignment="1" applyProtection="1">
      <alignment horizontal="right"/>
      <protection hidden="1"/>
    </xf>
    <xf numFmtId="0" fontId="9" fillId="0" borderId="22" xfId="60" applyFont="1" applyFill="1" applyBorder="1" applyAlignment="1" applyProtection="1">
      <alignment horizontal="center"/>
      <protection hidden="1"/>
    </xf>
    <xf numFmtId="0" fontId="9" fillId="0" borderId="23" xfId="60" applyFont="1" applyFill="1" applyBorder="1" applyAlignment="1" applyProtection="1">
      <alignment horizontal="center"/>
      <protection hidden="1"/>
    </xf>
    <xf numFmtId="0" fontId="9" fillId="0" borderId="41" xfId="60" applyFont="1" applyFill="1" applyBorder="1" applyAlignment="1" applyProtection="1">
      <alignment horizontal="center"/>
      <protection hidden="1"/>
    </xf>
    <xf numFmtId="0" fontId="9" fillId="0" borderId="25" xfId="60" applyFont="1" applyFill="1" applyBorder="1" applyAlignment="1" applyProtection="1">
      <alignment horizontal="center"/>
      <protection hidden="1"/>
    </xf>
    <xf numFmtId="0" fontId="8" fillId="0" borderId="42" xfId="60" applyFont="1" applyBorder="1" applyAlignment="1" applyProtection="1">
      <alignment horizontal="center"/>
      <protection hidden="1"/>
    </xf>
    <xf numFmtId="43" fontId="8" fillId="0" borderId="43" xfId="44" applyNumberFormat="1" applyFont="1" applyBorder="1" applyAlignment="1" applyProtection="1">
      <alignment horizontal="center"/>
      <protection hidden="1"/>
    </xf>
    <xf numFmtId="172" fontId="8" fillId="0" borderId="18" xfId="42" applyNumberFormat="1" applyFont="1" applyFill="1" applyBorder="1" applyAlignment="1" applyProtection="1">
      <alignment horizontal="center"/>
      <protection hidden="1"/>
    </xf>
    <xf numFmtId="172" fontId="8" fillId="0" borderId="22" xfId="44" applyNumberFormat="1" applyFont="1" applyFill="1" applyBorder="1" applyAlignment="1" applyProtection="1">
      <alignment horizontal="center"/>
      <protection hidden="1"/>
    </xf>
    <xf numFmtId="172" fontId="8" fillId="0" borderId="12" xfId="42" applyNumberFormat="1" applyFont="1" applyFill="1" applyBorder="1" applyAlignment="1" applyProtection="1">
      <alignment horizontal="center"/>
      <protection hidden="1"/>
    </xf>
    <xf numFmtId="172" fontId="8" fillId="0" borderId="23" xfId="44" applyNumberFormat="1" applyFont="1" applyFill="1" applyBorder="1" applyAlignment="1" applyProtection="1">
      <alignment horizontal="center"/>
      <protection hidden="1"/>
    </xf>
    <xf numFmtId="172" fontId="8" fillId="0" borderId="19" xfId="42" applyNumberFormat="1" applyFont="1" applyFill="1" applyBorder="1" applyAlignment="1" applyProtection="1">
      <alignment horizontal="center"/>
      <protection hidden="1"/>
    </xf>
    <xf numFmtId="172" fontId="8" fillId="0" borderId="25" xfId="44" applyNumberFormat="1" applyFont="1" applyFill="1" applyBorder="1" applyAlignment="1" applyProtection="1">
      <alignment horizontal="center"/>
      <protection hidden="1"/>
    </xf>
    <xf numFmtId="172" fontId="8" fillId="0" borderId="16" xfId="42" applyNumberFormat="1" applyFont="1" applyFill="1" applyBorder="1" applyAlignment="1" applyProtection="1">
      <alignment horizontal="center"/>
      <protection hidden="1"/>
    </xf>
    <xf numFmtId="172" fontId="8" fillId="0" borderId="41" xfId="44" applyNumberFormat="1" applyFont="1" applyFill="1" applyBorder="1" applyAlignment="1" applyProtection="1">
      <alignment horizontal="center"/>
      <protection hidden="1"/>
    </xf>
    <xf numFmtId="172" fontId="8" fillId="0" borderId="22" xfId="44" applyNumberFormat="1" applyFont="1" applyFill="1" applyBorder="1" applyAlignment="1" applyProtection="1">
      <alignment horizontal="center"/>
      <protection hidden="1"/>
    </xf>
    <xf numFmtId="172" fontId="8" fillId="0" borderId="23" xfId="44" applyNumberFormat="1" applyFont="1" applyFill="1" applyBorder="1" applyAlignment="1" applyProtection="1">
      <alignment horizontal="center"/>
      <protection hidden="1"/>
    </xf>
    <xf numFmtId="172" fontId="8" fillId="0" borderId="25" xfId="44" applyNumberFormat="1" applyFont="1" applyFill="1" applyBorder="1" applyAlignment="1" applyProtection="1">
      <alignment horizontal="center"/>
      <protection hidden="1"/>
    </xf>
    <xf numFmtId="172" fontId="8" fillId="0" borderId="41" xfId="44" applyNumberFormat="1" applyFont="1" applyFill="1" applyBorder="1" applyAlignment="1" applyProtection="1">
      <alignment horizontal="center"/>
      <protection hidden="1"/>
    </xf>
    <xf numFmtId="0" fontId="30" fillId="0" borderId="0" xfId="60" applyFont="1" applyAlignment="1" applyProtection="1">
      <alignment horizontal="left"/>
      <protection hidden="1"/>
    </xf>
    <xf numFmtId="0" fontId="20" fillId="0" borderId="12" xfId="60" applyFont="1" applyFill="1" applyBorder="1" applyProtection="1">
      <alignment/>
      <protection hidden="1"/>
    </xf>
    <xf numFmtId="0" fontId="19" fillId="0" borderId="12" xfId="60" applyFont="1" applyFill="1" applyBorder="1" applyProtection="1">
      <alignment/>
      <protection hidden="1"/>
    </xf>
    <xf numFmtId="0" fontId="19" fillId="0" borderId="12" xfId="60" applyFont="1" applyFill="1" applyBorder="1" applyAlignment="1" applyProtection="1">
      <alignment horizontal="center"/>
      <protection hidden="1"/>
    </xf>
    <xf numFmtId="183" fontId="20" fillId="0" borderId="0" xfId="60" applyNumberFormat="1" applyFont="1" applyFill="1" applyProtection="1">
      <alignment/>
      <protection hidden="1"/>
    </xf>
    <xf numFmtId="0" fontId="9" fillId="0" borderId="0" xfId="0" applyFont="1" applyAlignment="1">
      <alignment vertical="center"/>
    </xf>
    <xf numFmtId="0" fontId="20" fillId="0" borderId="12" xfId="6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8" fillId="0" borderId="12" xfId="60" applyFont="1" applyFill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19" fillId="0" borderId="0" xfId="60" applyNumberFormat="1" applyFont="1" applyFill="1" applyBorder="1" applyAlignment="1" applyProtection="1">
      <alignment horizontal="center" vertical="center"/>
      <protection hidden="1"/>
    </xf>
    <xf numFmtId="0" fontId="9" fillId="0" borderId="13" xfId="60" applyFont="1" applyBorder="1" applyAlignment="1">
      <alignment vertical="center"/>
      <protection/>
    </xf>
    <xf numFmtId="0" fontId="8" fillId="0" borderId="0" xfId="60" applyFont="1" applyAlignment="1" applyProtection="1">
      <alignment vertical="center"/>
      <protection hidden="1"/>
    </xf>
    <xf numFmtId="0" fontId="19" fillId="0" borderId="0" xfId="60" applyFont="1" applyAlignment="1" applyProtection="1">
      <alignment horizontal="center"/>
      <protection hidden="1"/>
    </xf>
    <xf numFmtId="0" fontId="9" fillId="0" borderId="29" xfId="60" applyFont="1" applyFill="1" applyBorder="1" applyAlignment="1" applyProtection="1">
      <alignment horizontal="center" vertical="center"/>
      <protection hidden="1"/>
    </xf>
    <xf numFmtId="0" fontId="9" fillId="0" borderId="44" xfId="60" applyFont="1" applyFill="1" applyBorder="1" applyAlignment="1" applyProtection="1">
      <alignment horizontal="center" vertical="center"/>
      <protection hidden="1"/>
    </xf>
    <xf numFmtId="0" fontId="9" fillId="0" borderId="45" xfId="60" applyFont="1" applyFill="1" applyBorder="1" applyAlignment="1" applyProtection="1">
      <alignment horizontal="center"/>
      <protection hidden="1"/>
    </xf>
    <xf numFmtId="0" fontId="9" fillId="0" borderId="46" xfId="60" applyFont="1" applyFill="1" applyBorder="1" applyAlignment="1" applyProtection="1">
      <alignment horizontal="center"/>
      <protection hidden="1"/>
    </xf>
    <xf numFmtId="0" fontId="9" fillId="0" borderId="39" xfId="60" applyFont="1" applyFill="1" applyBorder="1" applyAlignment="1" applyProtection="1">
      <alignment horizontal="center"/>
      <protection hidden="1"/>
    </xf>
    <xf numFmtId="0" fontId="9" fillId="0" borderId="45" xfId="60" applyFont="1" applyBorder="1" applyAlignment="1" applyProtection="1">
      <alignment horizontal="center"/>
      <protection hidden="1"/>
    </xf>
    <xf numFmtId="0" fontId="9" fillId="0" borderId="46" xfId="60" applyFont="1" applyBorder="1" applyAlignment="1" applyProtection="1">
      <alignment horizontal="center"/>
      <protection hidden="1"/>
    </xf>
    <xf numFmtId="0" fontId="9" fillId="0" borderId="39" xfId="60" applyFont="1" applyBorder="1" applyAlignment="1" applyProtection="1">
      <alignment horizontal="center"/>
      <protection hidden="1"/>
    </xf>
    <xf numFmtId="0" fontId="9" fillId="0" borderId="30" xfId="60" applyFont="1" applyFill="1" applyBorder="1" applyAlignment="1" applyProtection="1">
      <alignment horizontal="center" vertical="center"/>
      <protection hidden="1"/>
    </xf>
    <xf numFmtId="0" fontId="9" fillId="0" borderId="47" xfId="60" applyFont="1" applyFill="1" applyBorder="1" applyAlignment="1" applyProtection="1">
      <alignment horizontal="center" vertical="center"/>
      <protection hidden="1"/>
    </xf>
    <xf numFmtId="0" fontId="9" fillId="0" borderId="28" xfId="60" applyFont="1" applyBorder="1" applyAlignment="1" applyProtection="1">
      <alignment horizontal="center"/>
      <protection hidden="1"/>
    </xf>
    <xf numFmtId="0" fontId="9" fillId="0" borderId="48" xfId="60" applyFont="1" applyBorder="1" applyAlignment="1" applyProtection="1">
      <alignment horizontal="center"/>
      <protection hidden="1"/>
    </xf>
    <xf numFmtId="0" fontId="9" fillId="0" borderId="14" xfId="60" applyFont="1" applyBorder="1" applyAlignment="1" applyProtection="1">
      <alignment horizontal="center"/>
      <protection hidden="1"/>
    </xf>
    <xf numFmtId="0" fontId="9" fillId="0" borderId="13" xfId="60" applyFont="1" applyBorder="1" applyAlignment="1" applyProtection="1">
      <alignment horizontal="center"/>
      <protection hidden="1"/>
    </xf>
    <xf numFmtId="0" fontId="9" fillId="0" borderId="15" xfId="60" applyFont="1" applyBorder="1" applyAlignment="1" applyProtection="1">
      <alignment horizontal="center"/>
      <protection hidden="1"/>
    </xf>
    <xf numFmtId="0" fontId="9" fillId="0" borderId="34" xfId="60" applyFont="1" applyFill="1" applyBorder="1" applyAlignment="1" applyProtection="1">
      <alignment horizontal="center" vertical="center"/>
      <protection hidden="1"/>
    </xf>
    <xf numFmtId="0" fontId="28" fillId="0" borderId="49" xfId="0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5" xfId="60" applyFont="1" applyFill="1" applyBorder="1" applyAlignment="1" applyProtection="1">
      <alignment horizontal="center" vertical="center"/>
      <protection hidden="1"/>
    </xf>
    <xf numFmtId="0" fontId="9" fillId="0" borderId="20" xfId="60" applyFont="1" applyBorder="1" applyAlignment="1" applyProtection="1">
      <alignment horizontal="center"/>
      <protection hidden="1"/>
    </xf>
    <xf numFmtId="0" fontId="9" fillId="0" borderId="21" xfId="60" applyFont="1" applyBorder="1" applyAlignment="1" applyProtection="1">
      <alignment horizontal="left"/>
      <protection hidden="1"/>
    </xf>
    <xf numFmtId="0" fontId="9" fillId="0" borderId="4" xfId="60" applyFont="1" applyBorder="1" applyAlignment="1" applyProtection="1">
      <alignment horizontal="left"/>
      <protection hidden="1"/>
    </xf>
    <xf numFmtId="0" fontId="9" fillId="0" borderId="31" xfId="60" applyFont="1" applyBorder="1" applyAlignment="1" applyProtection="1">
      <alignment horizontal="left"/>
      <protection hidden="1"/>
    </xf>
    <xf numFmtId="0" fontId="19" fillId="0" borderId="50" xfId="60" applyFont="1" applyBorder="1" applyAlignment="1" applyProtection="1">
      <alignment horizontal="center"/>
      <protection hidden="1"/>
    </xf>
    <xf numFmtId="0" fontId="19" fillId="0" borderId="51" xfId="60" applyFont="1" applyBorder="1" applyAlignment="1" applyProtection="1">
      <alignment horizontal="center"/>
      <protection hidden="1"/>
    </xf>
    <xf numFmtId="0" fontId="19" fillId="0" borderId="42" xfId="60" applyFont="1" applyBorder="1" applyAlignment="1" applyProtection="1">
      <alignment horizontal="center"/>
      <protection hidden="1"/>
    </xf>
    <xf numFmtId="0" fontId="9" fillId="0" borderId="14" xfId="60" applyFont="1" applyBorder="1" applyAlignment="1" applyProtection="1">
      <alignment horizontal="left"/>
      <protection hidden="1"/>
    </xf>
    <xf numFmtId="0" fontId="9" fillId="0" borderId="13" xfId="60" applyFont="1" applyBorder="1" applyAlignment="1" applyProtection="1">
      <alignment horizontal="left"/>
      <protection hidden="1"/>
    </xf>
    <xf numFmtId="0" fontId="9" fillId="0" borderId="15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center" vertical="center"/>
      <protection hidden="1"/>
    </xf>
    <xf numFmtId="0" fontId="9" fillId="0" borderId="0" xfId="60" applyFont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50" xfId="60" applyFont="1" applyFill="1" applyBorder="1" applyAlignment="1" applyProtection="1">
      <alignment horizontal="center"/>
      <protection hidden="1"/>
    </xf>
    <xf numFmtId="0" fontId="19" fillId="0" borderId="51" xfId="60" applyFont="1" applyFill="1" applyBorder="1" applyAlignment="1" applyProtection="1">
      <alignment horizontal="center"/>
      <protection hidden="1"/>
    </xf>
    <xf numFmtId="0" fontId="19" fillId="0" borderId="42" xfId="60" applyFont="1" applyFill="1" applyBorder="1" applyAlignment="1" applyProtection="1">
      <alignment horizontal="center"/>
      <protection hidden="1"/>
    </xf>
    <xf numFmtId="0" fontId="19" fillId="0" borderId="52" xfId="60" applyFont="1" applyFill="1" applyBorder="1" applyAlignment="1" applyProtection="1">
      <alignment horizontal="center"/>
      <protection hidden="1"/>
    </xf>
    <xf numFmtId="0" fontId="19" fillId="0" borderId="0" xfId="60" applyFont="1" applyFill="1" applyBorder="1" applyAlignment="1" applyProtection="1">
      <alignment horizontal="center"/>
      <protection hidden="1"/>
    </xf>
    <xf numFmtId="0" fontId="19" fillId="0" borderId="53" xfId="60" applyFont="1" applyFill="1" applyBorder="1" applyAlignment="1" applyProtection="1">
      <alignment horizontal="center"/>
      <protection hidden="1"/>
    </xf>
    <xf numFmtId="0" fontId="19" fillId="0" borderId="12" xfId="60" applyFont="1" applyBorder="1" applyAlignment="1" applyProtection="1">
      <alignment horizontal="center"/>
      <protection hidden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khoi 10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khoi 1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34">
      <selection activeCell="A1" sqref="A1:J37"/>
    </sheetView>
  </sheetViews>
  <sheetFormatPr defaultColWidth="12.57421875" defaultRowHeight="18.75" customHeight="1"/>
  <cols>
    <col min="1" max="1" width="5.00390625" style="57" bestFit="1" customWidth="1"/>
    <col min="2" max="2" width="28.8515625" style="47" bestFit="1" customWidth="1"/>
    <col min="3" max="10" width="7.7109375" style="47" customWidth="1"/>
    <col min="11" max="11" width="5.57421875" style="47" bestFit="1" customWidth="1"/>
    <col min="12" max="12" width="5.421875" style="47" bestFit="1" customWidth="1"/>
    <col min="13" max="16384" width="12.57421875" style="47" customWidth="1"/>
  </cols>
  <sheetData>
    <row r="1" spans="1:10" ht="18.75" customHeight="1">
      <c r="A1" s="326" t="s">
        <v>66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0" ht="18.75" customHeight="1">
      <c r="A3" s="191">
        <v>1</v>
      </c>
      <c r="B3" s="175" t="s">
        <v>107</v>
      </c>
      <c r="C3" s="179">
        <v>7.5</v>
      </c>
      <c r="D3" s="183">
        <v>8.6</v>
      </c>
      <c r="E3" s="67">
        <v>6.5</v>
      </c>
      <c r="F3" s="179">
        <v>5.75</v>
      </c>
      <c r="G3" s="179">
        <v>7</v>
      </c>
      <c r="H3" s="134">
        <v>6.5</v>
      </c>
      <c r="I3" s="69">
        <v>6.416666666666667</v>
      </c>
      <c r="J3" s="104">
        <v>29.01666666666667</v>
      </c>
    </row>
    <row r="4" spans="1:10" ht="18.75" customHeight="1">
      <c r="A4" s="191">
        <v>2</v>
      </c>
      <c r="B4" s="175" t="s">
        <v>108</v>
      </c>
      <c r="C4" s="179">
        <v>8</v>
      </c>
      <c r="D4" s="183">
        <v>7.8</v>
      </c>
      <c r="E4" s="67">
        <v>6</v>
      </c>
      <c r="F4" s="179">
        <v>3.25</v>
      </c>
      <c r="G4" s="179">
        <v>9</v>
      </c>
      <c r="H4" s="134">
        <v>7.5</v>
      </c>
      <c r="I4" s="69">
        <v>6.583333333333333</v>
      </c>
      <c r="J4" s="104">
        <v>28.383333333333333</v>
      </c>
    </row>
    <row r="5" spans="1:10" ht="18.75" customHeight="1">
      <c r="A5" s="191">
        <v>3</v>
      </c>
      <c r="B5" s="175" t="s">
        <v>111</v>
      </c>
      <c r="C5" s="179">
        <v>7.5</v>
      </c>
      <c r="D5" s="183">
        <v>9.2</v>
      </c>
      <c r="E5" s="67">
        <v>5</v>
      </c>
      <c r="F5" s="179">
        <v>8.5</v>
      </c>
      <c r="G5" s="179">
        <v>9</v>
      </c>
      <c r="H5" s="134">
        <v>8.75</v>
      </c>
      <c r="I5" s="69">
        <v>8.75</v>
      </c>
      <c r="J5" s="104">
        <v>30.45</v>
      </c>
    </row>
    <row r="6" spans="1:10" ht="18.75" customHeight="1">
      <c r="A6" s="191">
        <v>4</v>
      </c>
      <c r="B6" s="175" t="s">
        <v>128</v>
      </c>
      <c r="C6" s="179">
        <v>6.5</v>
      </c>
      <c r="D6" s="183">
        <v>8.2</v>
      </c>
      <c r="E6" s="67">
        <v>4.5</v>
      </c>
      <c r="F6" s="179">
        <v>6.5</v>
      </c>
      <c r="G6" s="179">
        <v>8.5</v>
      </c>
      <c r="H6" s="134">
        <v>7.75</v>
      </c>
      <c r="I6" s="69">
        <v>7.583333333333333</v>
      </c>
      <c r="J6" s="104">
        <v>26.78333333333333</v>
      </c>
    </row>
    <row r="7" spans="1:10" ht="18.75" customHeight="1">
      <c r="A7" s="191">
        <v>5</v>
      </c>
      <c r="B7" s="175" t="s">
        <v>130</v>
      </c>
      <c r="C7" s="179">
        <v>4.5</v>
      </c>
      <c r="D7" s="183">
        <v>7.2</v>
      </c>
      <c r="E7" s="67">
        <v>3.5</v>
      </c>
      <c r="F7" s="179">
        <v>1</v>
      </c>
      <c r="G7" s="179">
        <v>7.5</v>
      </c>
      <c r="H7" s="134">
        <v>7.25</v>
      </c>
      <c r="I7" s="69">
        <v>5.25</v>
      </c>
      <c r="J7" s="104">
        <v>20.45</v>
      </c>
    </row>
    <row r="8" spans="1:10" ht="18.75" customHeight="1">
      <c r="A8" s="191">
        <v>6</v>
      </c>
      <c r="B8" s="175" t="s">
        <v>131</v>
      </c>
      <c r="C8" s="179">
        <v>4</v>
      </c>
      <c r="D8" s="183">
        <v>6.4</v>
      </c>
      <c r="E8" s="67">
        <v>5</v>
      </c>
      <c r="F8" s="179">
        <v>5</v>
      </c>
      <c r="G8" s="179">
        <v>8</v>
      </c>
      <c r="H8" s="134">
        <v>4.75</v>
      </c>
      <c r="I8" s="69">
        <v>5.916666666666667</v>
      </c>
      <c r="J8" s="104">
        <v>21.316666666666666</v>
      </c>
    </row>
    <row r="9" spans="1:10" ht="18.75" customHeight="1">
      <c r="A9" s="191">
        <v>7</v>
      </c>
      <c r="B9" s="175" t="s">
        <v>135</v>
      </c>
      <c r="C9" s="179">
        <v>6.5</v>
      </c>
      <c r="D9" s="183">
        <v>5.2</v>
      </c>
      <c r="E9" s="67">
        <v>5</v>
      </c>
      <c r="F9" s="179">
        <v>5</v>
      </c>
      <c r="G9" s="179">
        <v>5.5</v>
      </c>
      <c r="H9" s="134">
        <v>6.25</v>
      </c>
      <c r="I9" s="69">
        <v>5.583333333333333</v>
      </c>
      <c r="J9" s="104">
        <v>22.28333333333333</v>
      </c>
    </row>
    <row r="10" spans="1:10" ht="18.75" customHeight="1">
      <c r="A10" s="191">
        <v>8</v>
      </c>
      <c r="B10" s="175" t="s">
        <v>138</v>
      </c>
      <c r="C10" s="179">
        <v>5.5</v>
      </c>
      <c r="D10" s="183">
        <v>5.8</v>
      </c>
      <c r="E10" s="67">
        <v>4</v>
      </c>
      <c r="F10" s="179">
        <v>4</v>
      </c>
      <c r="G10" s="179">
        <v>7</v>
      </c>
      <c r="H10" s="134">
        <v>6.25</v>
      </c>
      <c r="I10" s="69">
        <v>5.75</v>
      </c>
      <c r="J10" s="104">
        <v>21.05</v>
      </c>
    </row>
    <row r="11" spans="1:10" ht="18.75" customHeight="1">
      <c r="A11" s="191">
        <v>9</v>
      </c>
      <c r="B11" s="175" t="s">
        <v>140</v>
      </c>
      <c r="C11" s="179">
        <v>7</v>
      </c>
      <c r="D11" s="183">
        <v>6</v>
      </c>
      <c r="E11" s="67">
        <v>4</v>
      </c>
      <c r="F11" s="179">
        <v>4.25</v>
      </c>
      <c r="G11" s="179">
        <v>8</v>
      </c>
      <c r="H11" s="134">
        <v>5.25</v>
      </c>
      <c r="I11" s="69">
        <v>5.833333333333333</v>
      </c>
      <c r="J11" s="104">
        <v>22.833333333333332</v>
      </c>
    </row>
    <row r="12" spans="1:10" s="49" customFormat="1" ht="18.75" customHeight="1">
      <c r="A12" s="191">
        <v>10</v>
      </c>
      <c r="B12" s="175" t="s">
        <v>150</v>
      </c>
      <c r="C12" s="179">
        <v>5</v>
      </c>
      <c r="D12" s="183">
        <v>6.8</v>
      </c>
      <c r="E12" s="179">
        <v>5</v>
      </c>
      <c r="F12" s="179">
        <v>1.5</v>
      </c>
      <c r="G12" s="179">
        <v>7.5</v>
      </c>
      <c r="H12" s="134">
        <v>5</v>
      </c>
      <c r="I12" s="69">
        <v>4.666666666666667</v>
      </c>
      <c r="J12" s="104">
        <v>21.46666666666667</v>
      </c>
    </row>
    <row r="13" spans="1:10" ht="18.75" customHeight="1">
      <c r="A13" s="191">
        <v>11</v>
      </c>
      <c r="B13" s="175" t="s">
        <v>155</v>
      </c>
      <c r="C13" s="179">
        <v>6</v>
      </c>
      <c r="D13" s="183">
        <v>9.4</v>
      </c>
      <c r="E13" s="179">
        <v>4</v>
      </c>
      <c r="F13" s="179">
        <v>5</v>
      </c>
      <c r="G13" s="179">
        <v>8.5</v>
      </c>
      <c r="H13" s="134">
        <v>8.5</v>
      </c>
      <c r="I13" s="69">
        <v>7.333333333333333</v>
      </c>
      <c r="J13" s="104">
        <v>26.73333333333333</v>
      </c>
    </row>
    <row r="14" spans="1:10" ht="18.75" customHeight="1">
      <c r="A14" s="191">
        <v>12</v>
      </c>
      <c r="B14" s="175" t="s">
        <v>156</v>
      </c>
      <c r="C14" s="179">
        <v>0</v>
      </c>
      <c r="D14" s="183">
        <v>9</v>
      </c>
      <c r="E14" s="179">
        <v>4</v>
      </c>
      <c r="F14" s="179">
        <v>5.5</v>
      </c>
      <c r="G14" s="179">
        <v>7.5</v>
      </c>
      <c r="H14" s="134">
        <v>7.5</v>
      </c>
      <c r="I14" s="69">
        <v>6.833333333333333</v>
      </c>
      <c r="J14" s="104">
        <v>19.833333333333332</v>
      </c>
    </row>
    <row r="15" spans="1:10" ht="18.75" customHeight="1">
      <c r="A15" s="191">
        <v>13</v>
      </c>
      <c r="B15" s="175" t="s">
        <v>157</v>
      </c>
      <c r="C15" s="179">
        <v>7</v>
      </c>
      <c r="D15" s="183">
        <v>8</v>
      </c>
      <c r="E15" s="179">
        <v>8.5</v>
      </c>
      <c r="F15" s="179">
        <v>5</v>
      </c>
      <c r="G15" s="179">
        <v>5</v>
      </c>
      <c r="H15" s="134">
        <v>8.75</v>
      </c>
      <c r="I15" s="69">
        <v>6.25</v>
      </c>
      <c r="J15" s="104">
        <v>29.75</v>
      </c>
    </row>
    <row r="16" spans="1:10" ht="18.75" customHeight="1">
      <c r="A16" s="191">
        <v>14</v>
      </c>
      <c r="B16" s="175" t="s">
        <v>162</v>
      </c>
      <c r="C16" s="179">
        <v>5</v>
      </c>
      <c r="D16" s="183">
        <v>8</v>
      </c>
      <c r="E16" s="179">
        <v>4.5</v>
      </c>
      <c r="F16" s="179">
        <v>5.25</v>
      </c>
      <c r="G16" s="179">
        <v>8</v>
      </c>
      <c r="H16" s="134">
        <v>6.25</v>
      </c>
      <c r="I16" s="69">
        <v>6.5</v>
      </c>
      <c r="J16" s="104">
        <v>24</v>
      </c>
    </row>
    <row r="17" spans="1:10" ht="18.75" customHeight="1">
      <c r="A17" s="191">
        <v>15</v>
      </c>
      <c r="B17" s="175" t="s">
        <v>182</v>
      </c>
      <c r="C17" s="179">
        <v>6</v>
      </c>
      <c r="D17" s="183">
        <v>8.2</v>
      </c>
      <c r="E17" s="179">
        <v>7</v>
      </c>
      <c r="F17" s="179">
        <v>5.75</v>
      </c>
      <c r="G17" s="179">
        <v>7</v>
      </c>
      <c r="H17" s="134">
        <v>7.25</v>
      </c>
      <c r="I17" s="69">
        <v>6.666666666666667</v>
      </c>
      <c r="J17" s="104">
        <v>27.866666666666667</v>
      </c>
    </row>
    <row r="18" spans="1:10" ht="18.75" customHeight="1">
      <c r="A18" s="191">
        <v>16</v>
      </c>
      <c r="B18" s="175" t="s">
        <v>184</v>
      </c>
      <c r="C18" s="179">
        <v>5</v>
      </c>
      <c r="D18" s="183">
        <v>8.8</v>
      </c>
      <c r="E18" s="179">
        <v>6</v>
      </c>
      <c r="F18" s="179">
        <v>9.25</v>
      </c>
      <c r="G18" s="179">
        <v>10</v>
      </c>
      <c r="H18" s="134">
        <v>8.75</v>
      </c>
      <c r="I18" s="69">
        <v>9.333333333333334</v>
      </c>
      <c r="J18" s="104">
        <v>29.133333333333333</v>
      </c>
    </row>
    <row r="19" spans="1:10" ht="18.75" customHeight="1">
      <c r="A19" s="191">
        <v>17</v>
      </c>
      <c r="B19" s="175" t="s">
        <v>48</v>
      </c>
      <c r="C19" s="179">
        <v>7</v>
      </c>
      <c r="D19" s="183">
        <v>8.2</v>
      </c>
      <c r="E19" s="179">
        <v>5</v>
      </c>
      <c r="F19" s="179">
        <v>3.5</v>
      </c>
      <c r="G19" s="179">
        <v>8.5</v>
      </c>
      <c r="H19" s="134">
        <v>1.25</v>
      </c>
      <c r="I19" s="69">
        <v>4.416666666666667</v>
      </c>
      <c r="J19" s="104">
        <v>24.616666666666667</v>
      </c>
    </row>
    <row r="20" spans="1:10" ht="18.75" customHeight="1">
      <c r="A20" s="191">
        <v>18</v>
      </c>
      <c r="B20" s="175" t="s">
        <v>199</v>
      </c>
      <c r="C20" s="179">
        <v>7.5</v>
      </c>
      <c r="D20" s="183">
        <v>9.2</v>
      </c>
      <c r="E20" s="179">
        <v>7.5</v>
      </c>
      <c r="F20" s="179">
        <v>6.5</v>
      </c>
      <c r="G20" s="179">
        <v>8</v>
      </c>
      <c r="H20" s="134">
        <v>7.5</v>
      </c>
      <c r="I20" s="69">
        <v>7.333333333333333</v>
      </c>
      <c r="J20" s="104">
        <v>31.53333333333333</v>
      </c>
    </row>
    <row r="21" spans="1:10" ht="18.75" customHeight="1">
      <c r="A21" s="191">
        <v>19</v>
      </c>
      <c r="B21" s="175" t="s">
        <v>205</v>
      </c>
      <c r="C21" s="179">
        <v>8</v>
      </c>
      <c r="D21" s="183">
        <v>9.4</v>
      </c>
      <c r="E21" s="179">
        <v>6.5</v>
      </c>
      <c r="F21" s="179">
        <v>8.25</v>
      </c>
      <c r="G21" s="179">
        <v>9</v>
      </c>
      <c r="H21" s="134">
        <v>9.25</v>
      </c>
      <c r="I21" s="69">
        <v>8.833333333333334</v>
      </c>
      <c r="J21" s="104">
        <v>32.733333333333334</v>
      </c>
    </row>
    <row r="22" spans="1:10" ht="18.75" customHeight="1">
      <c r="A22" s="191">
        <v>20</v>
      </c>
      <c r="B22" s="175" t="s">
        <v>220</v>
      </c>
      <c r="C22" s="179">
        <v>6.5</v>
      </c>
      <c r="D22" s="183">
        <v>9.4</v>
      </c>
      <c r="E22" s="179">
        <v>6</v>
      </c>
      <c r="F22" s="179">
        <v>6.25</v>
      </c>
      <c r="G22" s="179">
        <v>7.5</v>
      </c>
      <c r="H22" s="134">
        <v>7.25</v>
      </c>
      <c r="I22" s="69">
        <v>7</v>
      </c>
      <c r="J22" s="104">
        <v>28.9</v>
      </c>
    </row>
    <row r="23" spans="1:10" ht="18.75" customHeight="1">
      <c r="A23" s="191">
        <v>21</v>
      </c>
      <c r="B23" s="175" t="s">
        <v>221</v>
      </c>
      <c r="C23" s="179">
        <v>5.5</v>
      </c>
      <c r="D23" s="183">
        <v>6.8</v>
      </c>
      <c r="E23" s="179">
        <v>5.5</v>
      </c>
      <c r="F23" s="179">
        <v>3</v>
      </c>
      <c r="G23" s="179">
        <v>6</v>
      </c>
      <c r="H23" s="134">
        <v>5.25</v>
      </c>
      <c r="I23" s="69">
        <v>4.75</v>
      </c>
      <c r="J23" s="104">
        <v>22.55</v>
      </c>
    </row>
    <row r="24" spans="1:10" ht="18.75" customHeight="1">
      <c r="A24" s="191">
        <v>22</v>
      </c>
      <c r="B24" s="175" t="s">
        <v>230</v>
      </c>
      <c r="C24" s="179">
        <v>6.5</v>
      </c>
      <c r="D24" s="183">
        <v>7.6</v>
      </c>
      <c r="E24" s="179">
        <v>6.5</v>
      </c>
      <c r="F24" s="179">
        <v>5.5</v>
      </c>
      <c r="G24" s="179">
        <v>7</v>
      </c>
      <c r="H24" s="134">
        <v>7.5</v>
      </c>
      <c r="I24" s="69">
        <v>6.666666666666667</v>
      </c>
      <c r="J24" s="104">
        <v>27.26666666666667</v>
      </c>
    </row>
    <row r="25" spans="1:10" ht="18.75" customHeight="1">
      <c r="A25" s="191">
        <v>23</v>
      </c>
      <c r="B25" s="175" t="s">
        <v>231</v>
      </c>
      <c r="C25" s="179">
        <v>7</v>
      </c>
      <c r="D25" s="183">
        <v>9.4</v>
      </c>
      <c r="E25" s="179">
        <v>5</v>
      </c>
      <c r="F25" s="179">
        <v>6</v>
      </c>
      <c r="G25" s="179">
        <v>8.5</v>
      </c>
      <c r="H25" s="134">
        <v>7.5</v>
      </c>
      <c r="I25" s="69">
        <v>7.333333333333333</v>
      </c>
      <c r="J25" s="104">
        <v>28.73333333333333</v>
      </c>
    </row>
    <row r="26" spans="1:10" ht="18.75" customHeight="1">
      <c r="A26" s="191">
        <v>24</v>
      </c>
      <c r="B26" s="175" t="s">
        <v>241</v>
      </c>
      <c r="C26" s="179">
        <v>7.5</v>
      </c>
      <c r="D26" s="183">
        <v>4.6</v>
      </c>
      <c r="E26" s="179">
        <v>3</v>
      </c>
      <c r="F26" s="179">
        <v>0.25</v>
      </c>
      <c r="G26" s="179">
        <v>4</v>
      </c>
      <c r="H26" s="134">
        <v>2.5</v>
      </c>
      <c r="I26" s="69">
        <v>2.25</v>
      </c>
      <c r="J26" s="104">
        <v>17.35</v>
      </c>
    </row>
    <row r="27" spans="1:10" ht="18.75" customHeight="1">
      <c r="A27" s="191">
        <v>25</v>
      </c>
      <c r="B27" s="175" t="s">
        <v>249</v>
      </c>
      <c r="C27" s="179">
        <v>8</v>
      </c>
      <c r="D27" s="183">
        <v>7.4</v>
      </c>
      <c r="E27" s="179">
        <v>4</v>
      </c>
      <c r="F27" s="179">
        <v>3</v>
      </c>
      <c r="G27" s="179">
        <v>8</v>
      </c>
      <c r="H27" s="134">
        <v>6</v>
      </c>
      <c r="I27" s="69">
        <v>5.666666666666667</v>
      </c>
      <c r="J27" s="104">
        <v>25.066666666666666</v>
      </c>
    </row>
    <row r="28" spans="1:10" ht="18.75" customHeight="1">
      <c r="A28" s="191">
        <v>26</v>
      </c>
      <c r="B28" s="175" t="s">
        <v>262</v>
      </c>
      <c r="C28" s="179">
        <v>7</v>
      </c>
      <c r="D28" s="183">
        <v>6.4</v>
      </c>
      <c r="E28" s="179">
        <v>3</v>
      </c>
      <c r="F28" s="179">
        <v>4</v>
      </c>
      <c r="G28" s="179">
        <v>6</v>
      </c>
      <c r="H28" s="134">
        <v>7.25</v>
      </c>
      <c r="I28" s="69">
        <v>5.75</v>
      </c>
      <c r="J28" s="104">
        <v>22.15</v>
      </c>
    </row>
    <row r="29" spans="1:10" ht="18.75" customHeight="1">
      <c r="A29" s="191">
        <v>27</v>
      </c>
      <c r="B29" s="175" t="s">
        <v>274</v>
      </c>
      <c r="C29" s="179">
        <v>5</v>
      </c>
      <c r="D29" s="183">
        <v>4.2</v>
      </c>
      <c r="E29" s="179">
        <v>2</v>
      </c>
      <c r="F29" s="179">
        <v>1.5</v>
      </c>
      <c r="G29" s="179">
        <v>2.5</v>
      </c>
      <c r="H29" s="134">
        <v>4.75</v>
      </c>
      <c r="I29" s="69">
        <v>2.9166666666666665</v>
      </c>
      <c r="J29" s="104">
        <v>14.116666666666665</v>
      </c>
    </row>
    <row r="30" spans="1:10" ht="18.75" customHeight="1">
      <c r="A30" s="191">
        <v>28</v>
      </c>
      <c r="B30" s="175" t="s">
        <v>286</v>
      </c>
      <c r="C30" s="179">
        <v>7</v>
      </c>
      <c r="D30" s="183">
        <v>7</v>
      </c>
      <c r="E30" s="179">
        <v>4</v>
      </c>
      <c r="F30" s="179">
        <v>5</v>
      </c>
      <c r="G30" s="179">
        <v>7</v>
      </c>
      <c r="H30" s="134">
        <v>6.75</v>
      </c>
      <c r="I30" s="69">
        <v>6.25</v>
      </c>
      <c r="J30" s="104">
        <v>24.25</v>
      </c>
    </row>
    <row r="31" spans="1:10" ht="18.75" customHeight="1">
      <c r="A31" s="191">
        <v>29</v>
      </c>
      <c r="B31" s="175" t="s">
        <v>287</v>
      </c>
      <c r="C31" s="179">
        <v>7.5</v>
      </c>
      <c r="D31" s="183">
        <v>7.2</v>
      </c>
      <c r="E31" s="179">
        <v>5</v>
      </c>
      <c r="F31" s="179">
        <v>5</v>
      </c>
      <c r="G31" s="179">
        <v>7.5</v>
      </c>
      <c r="H31" s="134">
        <v>7.5</v>
      </c>
      <c r="I31" s="69">
        <v>6.666666666666667</v>
      </c>
      <c r="J31" s="104">
        <v>26.366666666666667</v>
      </c>
    </row>
    <row r="32" spans="1:10" ht="18.75" customHeight="1">
      <c r="A32" s="191">
        <v>30</v>
      </c>
      <c r="B32" s="175" t="s">
        <v>298</v>
      </c>
      <c r="C32" s="179">
        <v>4.5</v>
      </c>
      <c r="D32" s="183">
        <v>5.4</v>
      </c>
      <c r="E32" s="179">
        <v>5.5</v>
      </c>
      <c r="F32" s="179">
        <v>3</v>
      </c>
      <c r="G32" s="179">
        <v>6</v>
      </c>
      <c r="H32" s="134">
        <v>2.75</v>
      </c>
      <c r="I32" s="69">
        <v>3.9166666666666665</v>
      </c>
      <c r="J32" s="104">
        <v>19.316666666666666</v>
      </c>
    </row>
    <row r="33" spans="1:10" ht="18.75" customHeight="1">
      <c r="A33" s="191">
        <v>31</v>
      </c>
      <c r="B33" s="175" t="s">
        <v>309</v>
      </c>
      <c r="C33" s="179">
        <v>8.5</v>
      </c>
      <c r="D33" s="183">
        <v>9.2</v>
      </c>
      <c r="E33" s="179">
        <v>6</v>
      </c>
      <c r="F33" s="179">
        <v>6</v>
      </c>
      <c r="G33" s="179">
        <v>9.5</v>
      </c>
      <c r="H33" s="134">
        <v>8</v>
      </c>
      <c r="I33" s="69">
        <v>7.833333333333333</v>
      </c>
      <c r="J33" s="104">
        <v>31.53333333333333</v>
      </c>
    </row>
    <row r="34" spans="1:10" ht="18.75" customHeight="1">
      <c r="A34" s="191">
        <v>32</v>
      </c>
      <c r="B34" s="175" t="s">
        <v>314</v>
      </c>
      <c r="C34" s="179">
        <v>7</v>
      </c>
      <c r="D34" s="183">
        <v>9.4</v>
      </c>
      <c r="E34" s="179">
        <v>9.5</v>
      </c>
      <c r="F34" s="179">
        <v>5</v>
      </c>
      <c r="G34" s="179">
        <v>9</v>
      </c>
      <c r="H34" s="134">
        <v>8.5</v>
      </c>
      <c r="I34" s="69">
        <v>7.5</v>
      </c>
      <c r="J34" s="104">
        <v>33.4</v>
      </c>
    </row>
    <row r="35" spans="1:10" ht="18.75" customHeight="1">
      <c r="A35" s="191">
        <v>33</v>
      </c>
      <c r="B35" s="175" t="s">
        <v>330</v>
      </c>
      <c r="C35" s="179">
        <v>6.5</v>
      </c>
      <c r="D35" s="183">
        <v>9</v>
      </c>
      <c r="E35" s="179">
        <v>8</v>
      </c>
      <c r="F35" s="179">
        <v>7</v>
      </c>
      <c r="G35" s="179">
        <v>9</v>
      </c>
      <c r="H35" s="134">
        <v>8.25</v>
      </c>
      <c r="I35" s="69">
        <v>8.083333333333334</v>
      </c>
      <c r="J35" s="104">
        <v>31.583333333333336</v>
      </c>
    </row>
    <row r="36" spans="1:10" ht="18.75" customHeight="1">
      <c r="A36" s="191">
        <v>34</v>
      </c>
      <c r="B36" s="175" t="s">
        <v>347</v>
      </c>
      <c r="C36" s="179">
        <v>6</v>
      </c>
      <c r="D36" s="183">
        <v>7.2</v>
      </c>
      <c r="E36" s="179">
        <v>4.5</v>
      </c>
      <c r="F36" s="179">
        <v>4</v>
      </c>
      <c r="G36" s="179">
        <v>9</v>
      </c>
      <c r="H36" s="134">
        <v>7.75</v>
      </c>
      <c r="I36" s="69">
        <v>6.916666666666667</v>
      </c>
      <c r="J36" s="104">
        <v>24.616666666666667</v>
      </c>
    </row>
    <row r="37" spans="1:10" ht="18.75" customHeight="1">
      <c r="A37" s="191">
        <v>35</v>
      </c>
      <c r="B37" s="175" t="s">
        <v>356</v>
      </c>
      <c r="C37" s="179">
        <v>6</v>
      </c>
      <c r="D37" s="183">
        <v>7.2</v>
      </c>
      <c r="E37" s="179">
        <v>6</v>
      </c>
      <c r="F37" s="179">
        <v>4.5</v>
      </c>
      <c r="G37" s="179">
        <v>9</v>
      </c>
      <c r="H37" s="134">
        <v>6.75</v>
      </c>
      <c r="I37" s="69">
        <v>6.75</v>
      </c>
      <c r="J37" s="104">
        <v>25.95</v>
      </c>
    </row>
    <row r="38" spans="1:10" ht="18.75" customHeight="1">
      <c r="A38" s="191">
        <v>36</v>
      </c>
      <c r="B38" s="163"/>
      <c r="C38" s="179"/>
      <c r="D38" s="67"/>
      <c r="E38" s="179"/>
      <c r="F38" s="134"/>
      <c r="G38" s="67"/>
      <c r="H38" s="67"/>
      <c r="I38" s="69"/>
      <c r="J38" s="104"/>
    </row>
    <row r="39" spans="1:10" ht="18.75" customHeight="1">
      <c r="A39" s="191">
        <v>37</v>
      </c>
      <c r="B39" s="163"/>
      <c r="C39" s="179"/>
      <c r="D39" s="67"/>
      <c r="E39" s="179"/>
      <c r="F39" s="134"/>
      <c r="G39" s="67"/>
      <c r="H39" s="67"/>
      <c r="I39" s="69"/>
      <c r="J39" s="104"/>
    </row>
    <row r="40" spans="1:10" ht="18.75" customHeight="1">
      <c r="A40" s="191">
        <v>38</v>
      </c>
      <c r="B40" s="163"/>
      <c r="C40" s="179"/>
      <c r="D40" s="67"/>
      <c r="E40" s="179"/>
      <c r="F40" s="134"/>
      <c r="G40" s="67"/>
      <c r="H40" s="67"/>
      <c r="I40" s="69"/>
      <c r="J40" s="104"/>
    </row>
    <row r="41" spans="1:10" ht="18.75" customHeight="1">
      <c r="A41" s="191">
        <v>39</v>
      </c>
      <c r="B41" s="163"/>
      <c r="C41" s="179"/>
      <c r="D41" s="67"/>
      <c r="E41" s="179"/>
      <c r="F41" s="134"/>
      <c r="G41" s="67"/>
      <c r="H41" s="67"/>
      <c r="I41" s="69"/>
      <c r="J41" s="104"/>
    </row>
    <row r="42" spans="1:10" ht="18.75" customHeight="1">
      <c r="A42" s="191">
        <v>40</v>
      </c>
      <c r="B42" s="66"/>
      <c r="C42" s="67"/>
      <c r="D42" s="67"/>
      <c r="E42" s="67"/>
      <c r="F42" s="67"/>
      <c r="G42" s="131"/>
      <c r="H42" s="132"/>
      <c r="I42" s="69"/>
      <c r="J42" s="104"/>
    </row>
    <row r="43" spans="1:10" ht="18.75" customHeight="1">
      <c r="A43" s="50"/>
      <c r="B43" s="31"/>
      <c r="C43" s="58"/>
      <c r="D43" s="38"/>
      <c r="E43" s="45"/>
      <c r="F43" s="45"/>
      <c r="G43" s="45"/>
      <c r="H43" s="45"/>
      <c r="I43" s="38"/>
      <c r="J43" s="38"/>
    </row>
    <row r="44" spans="1:10" ht="18.75" customHeight="1">
      <c r="A44" s="50"/>
      <c r="B44" s="31"/>
      <c r="C44" s="58"/>
      <c r="D44" s="38"/>
      <c r="E44" s="45"/>
      <c r="F44" s="45"/>
      <c r="G44" s="45"/>
      <c r="H44" s="45"/>
      <c r="I44" s="38"/>
      <c r="J44" s="38"/>
    </row>
    <row r="45" spans="1:10" ht="18.75" customHeight="1">
      <c r="A45" s="50"/>
      <c r="B45" s="31"/>
      <c r="C45" s="58"/>
      <c r="D45" s="38"/>
      <c r="E45" s="45"/>
      <c r="F45" s="45"/>
      <c r="G45" s="45"/>
      <c r="H45" s="45"/>
      <c r="I45" s="38"/>
      <c r="J45" s="38"/>
    </row>
    <row r="46" spans="1:9" ht="18.75" customHeight="1">
      <c r="A46" s="50"/>
      <c r="B46" s="51"/>
      <c r="C46" s="51"/>
      <c r="D46" s="51"/>
      <c r="E46" s="51"/>
      <c r="F46" s="51"/>
      <c r="G46" s="51"/>
      <c r="H46" s="51"/>
      <c r="I46" s="51"/>
    </row>
    <row r="47" spans="1:9" ht="18.75" customHeight="1">
      <c r="A47" s="50"/>
      <c r="B47" s="51"/>
      <c r="C47" s="51"/>
      <c r="D47" s="51"/>
      <c r="E47" s="51"/>
      <c r="F47" s="51"/>
      <c r="G47" s="51"/>
      <c r="H47" s="51"/>
      <c r="I47" s="51"/>
    </row>
    <row r="48" spans="1:9" ht="18.75" customHeight="1">
      <c r="A48" s="50"/>
      <c r="B48" s="51"/>
      <c r="C48" s="51"/>
      <c r="D48" s="51"/>
      <c r="E48" s="51"/>
      <c r="F48" s="51"/>
      <c r="G48" s="51"/>
      <c r="H48" s="51"/>
      <c r="I48" s="51"/>
    </row>
    <row r="49" spans="1:9" ht="18.75" customHeight="1">
      <c r="A49" s="50"/>
      <c r="B49" s="51"/>
      <c r="C49" s="51"/>
      <c r="D49" s="51"/>
      <c r="E49" s="51"/>
      <c r="F49" s="51"/>
      <c r="G49" s="51"/>
      <c r="H49" s="51"/>
      <c r="I49" s="51"/>
    </row>
    <row r="50" spans="1:10" s="54" customFormat="1" ht="18.75" customHeight="1">
      <c r="A50" s="50"/>
      <c r="B50" s="52"/>
      <c r="C50" s="53">
        <f>COUNTIF(C3:C46,"&gt;=5")</f>
        <v>31</v>
      </c>
      <c r="D50" s="53">
        <f aca="true" t="shared" si="0" ref="D50:I50">COUNTIF(D3:D46,"&gt;=5")</f>
        <v>33</v>
      </c>
      <c r="E50" s="53">
        <f t="shared" si="0"/>
        <v>22</v>
      </c>
      <c r="F50" s="53">
        <f t="shared" si="0"/>
        <v>21</v>
      </c>
      <c r="G50" s="53">
        <f t="shared" si="0"/>
        <v>33</v>
      </c>
      <c r="H50" s="53">
        <f t="shared" si="0"/>
        <v>30</v>
      </c>
      <c r="I50" s="53">
        <f t="shared" si="0"/>
        <v>29</v>
      </c>
      <c r="J50" s="53">
        <f>COUNTIF(J3:J46,"&gt;=20")</f>
        <v>31</v>
      </c>
    </row>
    <row r="51" spans="1:10" s="49" customFormat="1" ht="18.75" customHeight="1">
      <c r="A51" s="55"/>
      <c r="B51" s="56"/>
      <c r="C51" s="48">
        <f aca="true" t="shared" si="1" ref="C51:J51">COUNT(C3:C46)</f>
        <v>35</v>
      </c>
      <c r="D51" s="48">
        <f t="shared" si="1"/>
        <v>35</v>
      </c>
      <c r="E51" s="48">
        <f t="shared" si="1"/>
        <v>35</v>
      </c>
      <c r="F51" s="48">
        <f t="shared" si="1"/>
        <v>35</v>
      </c>
      <c r="G51" s="48">
        <f t="shared" si="1"/>
        <v>35</v>
      </c>
      <c r="H51" s="48">
        <f t="shared" si="1"/>
        <v>35</v>
      </c>
      <c r="I51" s="48">
        <f t="shared" si="1"/>
        <v>35</v>
      </c>
      <c r="J51" s="48">
        <f t="shared" si="1"/>
        <v>35</v>
      </c>
    </row>
    <row r="52" spans="1:10" s="49" customFormat="1" ht="18.75" customHeight="1">
      <c r="A52" s="50"/>
      <c r="B52" s="56"/>
      <c r="C52" s="65">
        <f aca="true" t="shared" si="2" ref="C52:J52">C50/C51*100</f>
        <v>88.57142857142857</v>
      </c>
      <c r="D52" s="65">
        <f t="shared" si="2"/>
        <v>94.28571428571428</v>
      </c>
      <c r="E52" s="65">
        <f t="shared" si="2"/>
        <v>62.857142857142854</v>
      </c>
      <c r="F52" s="65">
        <f t="shared" si="2"/>
        <v>60</v>
      </c>
      <c r="G52" s="65">
        <f t="shared" si="2"/>
        <v>94.28571428571428</v>
      </c>
      <c r="H52" s="65">
        <f t="shared" si="2"/>
        <v>85.71428571428571</v>
      </c>
      <c r="I52" s="65">
        <f t="shared" si="2"/>
        <v>82.85714285714286</v>
      </c>
      <c r="J52" s="65">
        <f t="shared" si="2"/>
        <v>88.57142857142857</v>
      </c>
    </row>
    <row r="53" spans="1:9" ht="18.75" customHeight="1">
      <c r="A53" s="50"/>
      <c r="B53" s="51"/>
      <c r="C53" s="51"/>
      <c r="D53" s="51"/>
      <c r="E53" s="51"/>
      <c r="F53" s="51"/>
      <c r="G53" s="51"/>
      <c r="H53" s="51"/>
      <c r="I53" s="51"/>
    </row>
    <row r="54" spans="1:9" ht="18.75" customHeight="1">
      <c r="A54" s="50"/>
      <c r="B54" s="51"/>
      <c r="C54" s="51"/>
      <c r="D54" s="51"/>
      <c r="E54" s="51"/>
      <c r="F54" s="51"/>
      <c r="G54" s="51"/>
      <c r="H54" s="51"/>
      <c r="I54" s="51"/>
    </row>
    <row r="55" spans="1:9" ht="18.75" customHeight="1">
      <c r="A55" s="50"/>
      <c r="B55" s="51"/>
      <c r="C55" s="51"/>
      <c r="D55" s="51"/>
      <c r="E55" s="51"/>
      <c r="F55" s="51"/>
      <c r="G55" s="51"/>
      <c r="H55" s="51"/>
      <c r="I55" s="51"/>
    </row>
    <row r="56" spans="1:9" ht="18.75" customHeight="1">
      <c r="A56" s="50"/>
      <c r="B56" s="51"/>
      <c r="C56" s="51"/>
      <c r="D56" s="51"/>
      <c r="E56" s="51"/>
      <c r="F56" s="51"/>
      <c r="G56" s="51"/>
      <c r="H56" s="51"/>
      <c r="I56" s="51"/>
    </row>
    <row r="57" spans="1:9" ht="18.75" customHeight="1">
      <c r="A57" s="50"/>
      <c r="B57" s="56"/>
      <c r="C57" s="51"/>
      <c r="D57" s="51"/>
      <c r="E57" s="51"/>
      <c r="F57" s="51"/>
      <c r="G57" s="51"/>
      <c r="H57" s="51"/>
      <c r="I57" s="51"/>
    </row>
    <row r="58" spans="1:9" ht="18.75" customHeight="1">
      <c r="A58" s="50"/>
      <c r="B58" s="51"/>
      <c r="C58" s="51"/>
      <c r="D58" s="51"/>
      <c r="E58" s="51"/>
      <c r="F58" s="51"/>
      <c r="G58" s="51"/>
      <c r="H58" s="51"/>
      <c r="I58" s="51"/>
    </row>
    <row r="59" spans="1:9" ht="18.75" customHeight="1">
      <c r="A59" s="50"/>
      <c r="B59" s="51"/>
      <c r="C59" s="51"/>
      <c r="D59" s="51"/>
      <c r="E59" s="51"/>
      <c r="F59" s="51"/>
      <c r="G59" s="51"/>
      <c r="H59" s="51"/>
      <c r="I59" s="51"/>
    </row>
    <row r="60" spans="1:9" ht="18.75" customHeight="1">
      <c r="A60" s="50"/>
      <c r="B60" s="51"/>
      <c r="C60" s="51"/>
      <c r="D60" s="51"/>
      <c r="E60" s="51"/>
      <c r="F60" s="51"/>
      <c r="G60" s="51"/>
      <c r="H60" s="51"/>
      <c r="I60" s="51"/>
    </row>
    <row r="61" spans="1:9" ht="18.75" customHeight="1">
      <c r="A61" s="50"/>
      <c r="B61" s="51"/>
      <c r="C61" s="51"/>
      <c r="D61" s="51"/>
      <c r="E61" s="51"/>
      <c r="F61" s="51"/>
      <c r="G61" s="51"/>
      <c r="H61" s="51"/>
      <c r="I61" s="51"/>
    </row>
    <row r="62" spans="1:9" ht="18.75" customHeight="1">
      <c r="A62" s="50"/>
      <c r="B62" s="56"/>
      <c r="C62" s="51"/>
      <c r="D62" s="51"/>
      <c r="E62" s="51"/>
      <c r="F62" s="51"/>
      <c r="G62" s="51"/>
      <c r="H62" s="51"/>
      <c r="I62" s="51"/>
    </row>
    <row r="63" spans="1:9" ht="18.75" customHeight="1">
      <c r="A63" s="50"/>
      <c r="B63" s="51"/>
      <c r="C63" s="51"/>
      <c r="D63" s="51"/>
      <c r="E63" s="51"/>
      <c r="F63" s="51"/>
      <c r="G63" s="51"/>
      <c r="H63" s="51"/>
      <c r="I63" s="51"/>
    </row>
    <row r="64" spans="1:9" ht="18.75" customHeight="1">
      <c r="A64" s="50"/>
      <c r="B64" s="51"/>
      <c r="C64" s="51"/>
      <c r="D64" s="51"/>
      <c r="E64" s="51"/>
      <c r="F64" s="51"/>
      <c r="G64" s="51"/>
      <c r="H64" s="51"/>
      <c r="I64" s="51"/>
    </row>
  </sheetData>
  <sheetProtection/>
  <mergeCells count="2">
    <mergeCell ref="A1:B1"/>
    <mergeCell ref="C1:J1"/>
  </mergeCells>
  <printOptions/>
  <pageMargins left="0.5" right="0.25" top="0.5" bottom="0.25" header="0.196850393700787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A1" sqref="A1:J37"/>
    </sheetView>
  </sheetViews>
  <sheetFormatPr defaultColWidth="12.57421875" defaultRowHeight="18.75" customHeight="1"/>
  <cols>
    <col min="1" max="1" width="5.00390625" style="57" bestFit="1" customWidth="1"/>
    <col min="2" max="2" width="29.57421875" style="47" customWidth="1"/>
    <col min="3" max="10" width="7.7109375" style="47" customWidth="1"/>
    <col min="11" max="16384" width="12.57421875" style="47" customWidth="1"/>
  </cols>
  <sheetData>
    <row r="1" spans="1:10" ht="18.75" customHeight="1">
      <c r="A1" s="326" t="s">
        <v>67</v>
      </c>
      <c r="B1" s="326"/>
      <c r="C1" s="326" t="s">
        <v>659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0" ht="18.75" customHeight="1">
      <c r="A3" s="11">
        <v>1</v>
      </c>
      <c r="B3" s="175" t="s">
        <v>117</v>
      </c>
      <c r="C3" s="179">
        <v>5</v>
      </c>
      <c r="D3" s="183">
        <v>5</v>
      </c>
      <c r="E3" s="67">
        <v>4.5</v>
      </c>
      <c r="F3" s="179">
        <v>3.25</v>
      </c>
      <c r="G3" s="179">
        <v>7</v>
      </c>
      <c r="H3" s="134">
        <v>6.25</v>
      </c>
      <c r="I3" s="69">
        <v>5.5</v>
      </c>
      <c r="J3" s="104">
        <v>20</v>
      </c>
    </row>
    <row r="4" spans="1:10" ht="18.75" customHeight="1">
      <c r="A4" s="11">
        <v>2</v>
      </c>
      <c r="B4" s="175" t="s">
        <v>119</v>
      </c>
      <c r="C4" s="179">
        <v>4.5</v>
      </c>
      <c r="D4" s="183">
        <v>6.4</v>
      </c>
      <c r="E4" s="67">
        <v>3.5</v>
      </c>
      <c r="F4" s="179">
        <v>3</v>
      </c>
      <c r="G4" s="179">
        <v>5</v>
      </c>
      <c r="H4" s="134">
        <v>6</v>
      </c>
      <c r="I4" s="69">
        <v>4.666666666666667</v>
      </c>
      <c r="J4" s="104">
        <v>19.066666666666666</v>
      </c>
    </row>
    <row r="5" spans="1:10" ht="18.75" customHeight="1">
      <c r="A5" s="11">
        <v>3</v>
      </c>
      <c r="B5" s="175" t="s">
        <v>125</v>
      </c>
      <c r="C5" s="179">
        <v>4.5</v>
      </c>
      <c r="D5" s="183">
        <v>3.6</v>
      </c>
      <c r="E5" s="67">
        <v>5</v>
      </c>
      <c r="F5" s="179">
        <v>3.5</v>
      </c>
      <c r="G5" s="179">
        <v>6</v>
      </c>
      <c r="H5" s="134">
        <v>7.25</v>
      </c>
      <c r="I5" s="69">
        <v>5.583333333333333</v>
      </c>
      <c r="J5" s="104">
        <v>18.683333333333334</v>
      </c>
    </row>
    <row r="6" spans="1:10" ht="18.75" customHeight="1">
      <c r="A6" s="11">
        <v>4</v>
      </c>
      <c r="B6" s="175" t="s">
        <v>142</v>
      </c>
      <c r="C6" s="179">
        <v>4.5</v>
      </c>
      <c r="D6" s="183">
        <v>4.4</v>
      </c>
      <c r="E6" s="67">
        <v>5.5</v>
      </c>
      <c r="F6" s="179">
        <v>1.75</v>
      </c>
      <c r="G6" s="179">
        <v>4</v>
      </c>
      <c r="H6" s="134">
        <v>5.5</v>
      </c>
      <c r="I6" s="69">
        <v>3.75</v>
      </c>
      <c r="J6" s="104">
        <v>18.15</v>
      </c>
    </row>
    <row r="7" spans="1:10" ht="18.75" customHeight="1">
      <c r="A7" s="11">
        <v>5</v>
      </c>
      <c r="B7" s="175" t="s">
        <v>149</v>
      </c>
      <c r="C7" s="179">
        <v>7</v>
      </c>
      <c r="D7" s="183">
        <v>7.8</v>
      </c>
      <c r="E7" s="179">
        <v>5.5</v>
      </c>
      <c r="F7" s="179">
        <v>4</v>
      </c>
      <c r="G7" s="179">
        <v>7</v>
      </c>
      <c r="H7" s="134">
        <v>8.25</v>
      </c>
      <c r="I7" s="69">
        <v>6.416666666666667</v>
      </c>
      <c r="J7" s="104">
        <v>26.71666666666667</v>
      </c>
    </row>
    <row r="8" spans="1:10" ht="18.75" customHeight="1">
      <c r="A8" s="11">
        <v>6</v>
      </c>
      <c r="B8" s="175" t="s">
        <v>151</v>
      </c>
      <c r="C8" s="179">
        <v>3.5</v>
      </c>
      <c r="D8" s="183">
        <v>3.8</v>
      </c>
      <c r="E8" s="179">
        <v>3</v>
      </c>
      <c r="F8" s="179">
        <v>1.5</v>
      </c>
      <c r="G8" s="179">
        <v>1</v>
      </c>
      <c r="H8" s="134">
        <v>2.75</v>
      </c>
      <c r="I8" s="69">
        <v>1.75</v>
      </c>
      <c r="J8" s="104">
        <v>12.05</v>
      </c>
    </row>
    <row r="9" spans="1:10" ht="18.75" customHeight="1">
      <c r="A9" s="11">
        <v>7</v>
      </c>
      <c r="B9" s="175" t="s">
        <v>168</v>
      </c>
      <c r="C9" s="179">
        <v>6</v>
      </c>
      <c r="D9" s="183">
        <v>4.4</v>
      </c>
      <c r="E9" s="179">
        <v>3</v>
      </c>
      <c r="F9" s="179">
        <v>2</v>
      </c>
      <c r="G9" s="179">
        <v>3.5</v>
      </c>
      <c r="H9" s="134">
        <v>5.25</v>
      </c>
      <c r="I9" s="69">
        <v>3.5833333333333335</v>
      </c>
      <c r="J9" s="104">
        <v>16.983333333333334</v>
      </c>
    </row>
    <row r="10" spans="1:10" ht="18.75" customHeight="1">
      <c r="A10" s="11">
        <v>8</v>
      </c>
      <c r="B10" s="175" t="s">
        <v>171</v>
      </c>
      <c r="C10" s="179">
        <v>6</v>
      </c>
      <c r="D10" s="183">
        <v>6.4</v>
      </c>
      <c r="E10" s="179">
        <v>6</v>
      </c>
      <c r="F10" s="179">
        <v>2.75</v>
      </c>
      <c r="G10" s="179">
        <v>9</v>
      </c>
      <c r="H10" s="134">
        <v>6</v>
      </c>
      <c r="I10" s="69">
        <v>5.916666666666667</v>
      </c>
      <c r="J10" s="104">
        <v>24.316666666666666</v>
      </c>
    </row>
    <row r="11" spans="1:10" ht="18.75" customHeight="1">
      <c r="A11" s="11">
        <v>9</v>
      </c>
      <c r="B11" s="175" t="s">
        <v>183</v>
      </c>
      <c r="C11" s="179">
        <v>4.5</v>
      </c>
      <c r="D11" s="183">
        <v>4.6</v>
      </c>
      <c r="E11" s="179">
        <v>3</v>
      </c>
      <c r="F11" s="179">
        <v>3</v>
      </c>
      <c r="G11" s="179">
        <v>5</v>
      </c>
      <c r="H11" s="134">
        <v>3.75</v>
      </c>
      <c r="I11" s="69">
        <v>3.9166666666666665</v>
      </c>
      <c r="J11" s="104">
        <v>16.016666666666666</v>
      </c>
    </row>
    <row r="12" spans="1:10" ht="18.75" customHeight="1">
      <c r="A12" s="11">
        <v>10</v>
      </c>
      <c r="B12" s="175" t="s">
        <v>188</v>
      </c>
      <c r="C12" s="179">
        <v>6.5</v>
      </c>
      <c r="D12" s="183">
        <v>5</v>
      </c>
      <c r="E12" s="179">
        <v>3</v>
      </c>
      <c r="F12" s="179">
        <v>2.25</v>
      </c>
      <c r="G12" s="179">
        <v>5</v>
      </c>
      <c r="H12" s="134">
        <v>3.5</v>
      </c>
      <c r="I12" s="69">
        <v>3.5833333333333335</v>
      </c>
      <c r="J12" s="104">
        <v>18.083333333333332</v>
      </c>
    </row>
    <row r="13" spans="1:10" ht="18.75" customHeight="1">
      <c r="A13" s="11">
        <v>11</v>
      </c>
      <c r="B13" s="175" t="s">
        <v>210</v>
      </c>
      <c r="C13" s="179">
        <v>4</v>
      </c>
      <c r="D13" s="183">
        <v>4.8</v>
      </c>
      <c r="E13" s="179">
        <v>2.5</v>
      </c>
      <c r="F13" s="179">
        <v>1.5</v>
      </c>
      <c r="G13" s="179">
        <v>8</v>
      </c>
      <c r="H13" s="134">
        <v>3.5</v>
      </c>
      <c r="I13" s="69">
        <v>4.333333333333333</v>
      </c>
      <c r="J13" s="104">
        <v>15.633333333333333</v>
      </c>
    </row>
    <row r="14" spans="1:10" ht="18.75" customHeight="1">
      <c r="A14" s="11">
        <v>12</v>
      </c>
      <c r="B14" s="175" t="s">
        <v>219</v>
      </c>
      <c r="C14" s="179">
        <v>6.5</v>
      </c>
      <c r="D14" s="183">
        <v>3.8</v>
      </c>
      <c r="E14" s="179">
        <v>3.5</v>
      </c>
      <c r="F14" s="179">
        <v>2.5</v>
      </c>
      <c r="G14" s="179">
        <v>5.5</v>
      </c>
      <c r="H14" s="134">
        <v>4.5</v>
      </c>
      <c r="I14" s="69">
        <v>4.166666666666667</v>
      </c>
      <c r="J14" s="104">
        <v>17.96666666666667</v>
      </c>
    </row>
    <row r="15" spans="1:10" ht="18.75" customHeight="1">
      <c r="A15" s="11">
        <v>13</v>
      </c>
      <c r="B15" s="175" t="s">
        <v>221</v>
      </c>
      <c r="C15" s="179">
        <v>6</v>
      </c>
      <c r="D15" s="183">
        <v>5.2</v>
      </c>
      <c r="E15" s="179">
        <v>4</v>
      </c>
      <c r="F15" s="179">
        <v>2.25</v>
      </c>
      <c r="G15" s="179">
        <v>5.5</v>
      </c>
      <c r="H15" s="134">
        <v>5.5</v>
      </c>
      <c r="I15" s="69">
        <v>4.416666666666667</v>
      </c>
      <c r="J15" s="104">
        <v>19.616666666666667</v>
      </c>
    </row>
    <row r="16" spans="1:10" ht="18.75" customHeight="1">
      <c r="A16" s="11">
        <v>14</v>
      </c>
      <c r="B16" s="175" t="s">
        <v>223</v>
      </c>
      <c r="C16" s="179">
        <v>5</v>
      </c>
      <c r="D16" s="183">
        <v>4</v>
      </c>
      <c r="E16" s="179">
        <v>5.5</v>
      </c>
      <c r="F16" s="179">
        <v>3.25</v>
      </c>
      <c r="G16" s="179">
        <v>7.5</v>
      </c>
      <c r="H16" s="134">
        <v>4.5</v>
      </c>
      <c r="I16" s="69">
        <v>5.083333333333333</v>
      </c>
      <c r="J16" s="104">
        <v>19.583333333333332</v>
      </c>
    </row>
    <row r="17" spans="1:10" ht="18.75" customHeight="1">
      <c r="A17" s="11">
        <v>15</v>
      </c>
      <c r="B17" s="175" t="s">
        <v>227</v>
      </c>
      <c r="C17" s="179">
        <v>4.5</v>
      </c>
      <c r="D17" s="183">
        <v>5.2</v>
      </c>
      <c r="E17" s="179">
        <v>5</v>
      </c>
      <c r="F17" s="179">
        <v>3.25</v>
      </c>
      <c r="G17" s="179">
        <v>5.5</v>
      </c>
      <c r="H17" s="134">
        <v>5.25</v>
      </c>
      <c r="I17" s="69">
        <v>4.666666666666667</v>
      </c>
      <c r="J17" s="104">
        <v>4.666666666666667</v>
      </c>
    </row>
    <row r="18" spans="1:10" ht="18.75" customHeight="1">
      <c r="A18" s="11">
        <v>16</v>
      </c>
      <c r="B18" s="175" t="s">
        <v>228</v>
      </c>
      <c r="C18" s="179"/>
      <c r="D18" s="179"/>
      <c r="E18" s="179"/>
      <c r="F18" s="264"/>
      <c r="G18" s="264"/>
      <c r="H18" s="134"/>
      <c r="I18" s="265"/>
      <c r="J18" s="266"/>
    </row>
    <row r="19" spans="1:10" ht="18.75" customHeight="1">
      <c r="A19" s="11">
        <v>17</v>
      </c>
      <c r="B19" s="175" t="s">
        <v>238</v>
      </c>
      <c r="C19" s="179">
        <v>4</v>
      </c>
      <c r="D19" s="183">
        <v>4.2</v>
      </c>
      <c r="E19" s="179">
        <v>5</v>
      </c>
      <c r="F19" s="179">
        <v>2</v>
      </c>
      <c r="G19" s="179">
        <v>6</v>
      </c>
      <c r="H19" s="134">
        <v>3.5</v>
      </c>
      <c r="I19" s="69">
        <v>3.8333333333333335</v>
      </c>
      <c r="J19" s="104">
        <v>17.03333333333333</v>
      </c>
    </row>
    <row r="20" spans="1:10" ht="18.75" customHeight="1">
      <c r="A20" s="11">
        <v>18</v>
      </c>
      <c r="B20" s="175" t="s">
        <v>239</v>
      </c>
      <c r="C20" s="179">
        <v>7</v>
      </c>
      <c r="D20" s="183">
        <v>8.6</v>
      </c>
      <c r="E20" s="179">
        <v>7.5</v>
      </c>
      <c r="F20" s="179">
        <v>5</v>
      </c>
      <c r="G20" s="179">
        <v>9.5</v>
      </c>
      <c r="H20" s="134">
        <v>8.25</v>
      </c>
      <c r="I20" s="69">
        <v>7.583333333333333</v>
      </c>
      <c r="J20" s="104">
        <v>30.683333333333334</v>
      </c>
    </row>
    <row r="21" spans="1:10" ht="18.75" customHeight="1">
      <c r="A21" s="11">
        <v>19</v>
      </c>
      <c r="B21" s="175" t="s">
        <v>244</v>
      </c>
      <c r="C21" s="179">
        <v>7.5</v>
      </c>
      <c r="D21" s="183">
        <v>6.6</v>
      </c>
      <c r="E21" s="179">
        <v>3.5</v>
      </c>
      <c r="F21" s="179">
        <v>2.5</v>
      </c>
      <c r="G21" s="179">
        <v>7</v>
      </c>
      <c r="H21" s="134">
        <v>6</v>
      </c>
      <c r="I21" s="69">
        <v>5.166666666666667</v>
      </c>
      <c r="J21" s="104">
        <v>22.76666666666667</v>
      </c>
    </row>
    <row r="22" spans="1:10" ht="18.75" customHeight="1">
      <c r="A22" s="11">
        <v>20</v>
      </c>
      <c r="B22" s="175" t="s">
        <v>246</v>
      </c>
      <c r="C22" s="179">
        <v>7</v>
      </c>
      <c r="D22" s="183">
        <v>3</v>
      </c>
      <c r="E22" s="179">
        <v>4</v>
      </c>
      <c r="F22" s="179">
        <v>1</v>
      </c>
      <c r="G22" s="179">
        <v>5</v>
      </c>
      <c r="H22" s="134">
        <v>5.25</v>
      </c>
      <c r="I22" s="69">
        <v>3.75</v>
      </c>
      <c r="J22" s="104">
        <v>17.75</v>
      </c>
    </row>
    <row r="23" spans="1:10" ht="18.75" customHeight="1">
      <c r="A23" s="11">
        <v>21</v>
      </c>
      <c r="B23" s="175" t="s">
        <v>247</v>
      </c>
      <c r="C23" s="179">
        <v>7</v>
      </c>
      <c r="D23" s="183">
        <v>5.6</v>
      </c>
      <c r="E23" s="179">
        <v>4.5</v>
      </c>
      <c r="F23" s="179">
        <v>3</v>
      </c>
      <c r="G23" s="179">
        <v>7</v>
      </c>
      <c r="H23" s="134">
        <v>5.75</v>
      </c>
      <c r="I23" s="69">
        <v>5.25</v>
      </c>
      <c r="J23" s="104">
        <v>22.35</v>
      </c>
    </row>
    <row r="24" spans="1:10" ht="18.75" customHeight="1">
      <c r="A24" s="11">
        <v>22</v>
      </c>
      <c r="B24" s="175" t="s">
        <v>254</v>
      </c>
      <c r="C24" s="179">
        <v>7</v>
      </c>
      <c r="D24" s="183">
        <v>5.2</v>
      </c>
      <c r="E24" s="179">
        <v>3</v>
      </c>
      <c r="F24" s="179">
        <v>3.5</v>
      </c>
      <c r="G24" s="179">
        <v>6.5</v>
      </c>
      <c r="H24" s="134">
        <v>6.75</v>
      </c>
      <c r="I24" s="69">
        <v>5.583333333333333</v>
      </c>
      <c r="J24" s="104">
        <v>20.78333333333333</v>
      </c>
    </row>
    <row r="25" spans="1:10" ht="18.75" customHeight="1">
      <c r="A25" s="11">
        <v>23</v>
      </c>
      <c r="B25" s="175" t="s">
        <v>255</v>
      </c>
      <c r="C25" s="179"/>
      <c r="D25" s="179"/>
      <c r="E25" s="179"/>
      <c r="F25" s="179"/>
      <c r="G25" s="179"/>
      <c r="H25" s="134"/>
      <c r="I25" s="69" t="s">
        <v>651</v>
      </c>
      <c r="J25" s="104" t="s">
        <v>651</v>
      </c>
    </row>
    <row r="26" spans="1:10" ht="18.75" customHeight="1">
      <c r="A26" s="11">
        <v>24</v>
      </c>
      <c r="B26" s="175" t="s">
        <v>266</v>
      </c>
      <c r="C26" s="179">
        <v>5</v>
      </c>
      <c r="D26" s="183">
        <v>4.6</v>
      </c>
      <c r="E26" s="179">
        <v>3</v>
      </c>
      <c r="F26" s="179">
        <v>3.5</v>
      </c>
      <c r="G26" s="179">
        <v>8</v>
      </c>
      <c r="H26" s="134">
        <v>5.25</v>
      </c>
      <c r="I26" s="69">
        <v>5.583333333333333</v>
      </c>
      <c r="J26" s="104">
        <v>18.183333333333334</v>
      </c>
    </row>
    <row r="27" spans="1:10" ht="18.75" customHeight="1">
      <c r="A27" s="11">
        <v>25</v>
      </c>
      <c r="B27" s="175" t="s">
        <v>276</v>
      </c>
      <c r="C27" s="179">
        <v>7</v>
      </c>
      <c r="D27" s="183">
        <v>5.6</v>
      </c>
      <c r="E27" s="179">
        <v>6.5</v>
      </c>
      <c r="F27" s="179">
        <v>3</v>
      </c>
      <c r="G27" s="179">
        <v>8</v>
      </c>
      <c r="H27" s="134">
        <v>4.5</v>
      </c>
      <c r="I27" s="69">
        <v>5.166666666666667</v>
      </c>
      <c r="J27" s="104">
        <v>24.26666666666667</v>
      </c>
    </row>
    <row r="28" spans="1:10" ht="18.75" customHeight="1">
      <c r="A28" s="11">
        <v>26</v>
      </c>
      <c r="B28" s="175" t="s">
        <v>278</v>
      </c>
      <c r="C28" s="179">
        <v>5</v>
      </c>
      <c r="D28" s="183">
        <v>4</v>
      </c>
      <c r="E28" s="179">
        <v>3.5</v>
      </c>
      <c r="F28" s="179">
        <v>3</v>
      </c>
      <c r="G28" s="179">
        <v>5</v>
      </c>
      <c r="H28" s="134">
        <v>3.75</v>
      </c>
      <c r="I28" s="69">
        <v>3.9166666666666665</v>
      </c>
      <c r="J28" s="104">
        <v>16.416666666666668</v>
      </c>
    </row>
    <row r="29" spans="1:10" ht="18.75" customHeight="1">
      <c r="A29" s="11">
        <v>27</v>
      </c>
      <c r="B29" s="175" t="s">
        <v>296</v>
      </c>
      <c r="C29" s="179">
        <v>5.5</v>
      </c>
      <c r="D29" s="183">
        <v>3.6</v>
      </c>
      <c r="E29" s="179">
        <v>5</v>
      </c>
      <c r="F29" s="179">
        <v>2</v>
      </c>
      <c r="G29" s="179">
        <v>5.5</v>
      </c>
      <c r="H29" s="134">
        <v>6</v>
      </c>
      <c r="I29" s="69">
        <v>4.5</v>
      </c>
      <c r="J29" s="104">
        <v>18.6</v>
      </c>
    </row>
    <row r="30" spans="1:10" ht="18.75" customHeight="1">
      <c r="A30" s="11">
        <v>28</v>
      </c>
      <c r="B30" s="175" t="s">
        <v>300</v>
      </c>
      <c r="C30" s="179">
        <v>7</v>
      </c>
      <c r="D30" s="183">
        <v>4.6</v>
      </c>
      <c r="E30" s="179">
        <v>3.5</v>
      </c>
      <c r="F30" s="179">
        <v>2</v>
      </c>
      <c r="G30" s="179">
        <v>6</v>
      </c>
      <c r="H30" s="134">
        <v>7</v>
      </c>
      <c r="I30" s="69">
        <v>5</v>
      </c>
      <c r="J30" s="104">
        <v>20.1</v>
      </c>
    </row>
    <row r="31" spans="1:10" ht="18.75" customHeight="1">
      <c r="A31" s="11">
        <v>29</v>
      </c>
      <c r="B31" s="175" t="s">
        <v>304</v>
      </c>
      <c r="C31" s="179">
        <v>5.5</v>
      </c>
      <c r="D31" s="183">
        <v>6.2</v>
      </c>
      <c r="E31" s="179">
        <v>4</v>
      </c>
      <c r="F31" s="179">
        <v>1.5</v>
      </c>
      <c r="G31" s="179">
        <v>8.5</v>
      </c>
      <c r="H31" s="134">
        <v>5.75</v>
      </c>
      <c r="I31" s="69">
        <v>5.25</v>
      </c>
      <c r="J31" s="104">
        <v>20.95</v>
      </c>
    </row>
    <row r="32" spans="1:10" ht="18.75" customHeight="1">
      <c r="A32" s="11">
        <v>30</v>
      </c>
      <c r="B32" s="175" t="s">
        <v>310</v>
      </c>
      <c r="C32" s="179">
        <v>8</v>
      </c>
      <c r="D32" s="183">
        <v>8</v>
      </c>
      <c r="E32" s="179">
        <v>8.5</v>
      </c>
      <c r="F32" s="179">
        <v>5</v>
      </c>
      <c r="G32" s="179">
        <v>9</v>
      </c>
      <c r="H32" s="134">
        <v>7.25</v>
      </c>
      <c r="I32" s="69">
        <v>7.083333333333333</v>
      </c>
      <c r="J32" s="104">
        <v>31.583333333333332</v>
      </c>
    </row>
    <row r="33" spans="1:10" ht="18.75" customHeight="1">
      <c r="A33" s="11">
        <v>31</v>
      </c>
      <c r="B33" s="175" t="s">
        <v>311</v>
      </c>
      <c r="C33" s="179">
        <v>6.5</v>
      </c>
      <c r="D33" s="183">
        <v>6.2</v>
      </c>
      <c r="E33" s="179">
        <v>5</v>
      </c>
      <c r="F33" s="179">
        <v>3.5</v>
      </c>
      <c r="G33" s="179">
        <v>8.5</v>
      </c>
      <c r="H33" s="134">
        <v>6.5</v>
      </c>
      <c r="I33" s="69">
        <v>6.166666666666667</v>
      </c>
      <c r="J33" s="104">
        <v>23.866666666666667</v>
      </c>
    </row>
    <row r="34" spans="1:10" ht="18.75" customHeight="1">
      <c r="A34" s="11">
        <v>32</v>
      </c>
      <c r="B34" s="175" t="s">
        <v>323</v>
      </c>
      <c r="C34" s="179">
        <v>6</v>
      </c>
      <c r="D34" s="183">
        <v>6.2</v>
      </c>
      <c r="E34" s="179">
        <v>4</v>
      </c>
      <c r="F34" s="179">
        <v>3.5</v>
      </c>
      <c r="G34" s="179">
        <v>8</v>
      </c>
      <c r="H34" s="134">
        <v>4.25</v>
      </c>
      <c r="I34" s="69">
        <v>5.25</v>
      </c>
      <c r="J34" s="104">
        <v>21.45</v>
      </c>
    </row>
    <row r="35" spans="1:10" ht="18.75" customHeight="1">
      <c r="A35" s="11">
        <v>33</v>
      </c>
      <c r="B35" s="175" t="s">
        <v>337</v>
      </c>
      <c r="C35" s="179">
        <v>3.5</v>
      </c>
      <c r="D35" s="183">
        <v>4.2</v>
      </c>
      <c r="E35" s="179">
        <v>4</v>
      </c>
      <c r="F35" s="179">
        <v>1</v>
      </c>
      <c r="G35" s="179">
        <v>1</v>
      </c>
      <c r="H35" s="134">
        <v>1.5</v>
      </c>
      <c r="I35" s="69">
        <v>1.1666666666666667</v>
      </c>
      <c r="J35" s="104">
        <v>12.866666666666665</v>
      </c>
    </row>
    <row r="36" spans="1:10" ht="18.75" customHeight="1">
      <c r="A36" s="11">
        <v>34</v>
      </c>
      <c r="B36" s="175" t="s">
        <v>362</v>
      </c>
      <c r="C36" s="179">
        <v>5.5</v>
      </c>
      <c r="D36" s="183">
        <v>4.8</v>
      </c>
      <c r="E36" s="179">
        <v>4</v>
      </c>
      <c r="F36" s="179">
        <v>1.5</v>
      </c>
      <c r="G36" s="179">
        <v>7</v>
      </c>
      <c r="H36" s="134">
        <v>3.5</v>
      </c>
      <c r="I36" s="69">
        <v>4</v>
      </c>
      <c r="J36" s="104">
        <v>18.3</v>
      </c>
    </row>
    <row r="37" spans="1:10" ht="18.75" customHeight="1">
      <c r="A37" s="11">
        <v>35</v>
      </c>
      <c r="B37" s="175" t="s">
        <v>364</v>
      </c>
      <c r="C37" s="179">
        <v>6</v>
      </c>
      <c r="D37" s="183">
        <v>4.2</v>
      </c>
      <c r="E37" s="179">
        <v>4</v>
      </c>
      <c r="F37" s="179">
        <v>3</v>
      </c>
      <c r="G37" s="179">
        <v>7.5</v>
      </c>
      <c r="H37" s="134">
        <v>3.5</v>
      </c>
      <c r="I37" s="69">
        <v>4.666666666666667</v>
      </c>
      <c r="J37" s="104">
        <v>18.866666666666667</v>
      </c>
    </row>
    <row r="38" spans="1:10" ht="18.75" customHeight="1">
      <c r="A38" s="11">
        <v>36</v>
      </c>
      <c r="B38" s="189"/>
      <c r="C38" s="179"/>
      <c r="D38" s="67"/>
      <c r="E38" s="179"/>
      <c r="F38" s="134"/>
      <c r="G38" s="67"/>
      <c r="H38" s="67"/>
      <c r="I38" s="69"/>
      <c r="J38" s="104"/>
    </row>
    <row r="39" spans="1:10" ht="18.75" customHeight="1">
      <c r="A39" s="11">
        <v>37</v>
      </c>
      <c r="B39" s="190"/>
      <c r="C39" s="179"/>
      <c r="D39" s="67"/>
      <c r="E39" s="179"/>
      <c r="F39" s="134"/>
      <c r="G39" s="67"/>
      <c r="H39" s="67"/>
      <c r="I39" s="69"/>
      <c r="J39" s="104"/>
    </row>
    <row r="40" spans="1:10" ht="18.75" customHeight="1">
      <c r="A40" s="11">
        <v>38</v>
      </c>
      <c r="B40" s="189"/>
      <c r="C40" s="179"/>
      <c r="D40" s="67"/>
      <c r="E40" s="179"/>
      <c r="F40" s="134"/>
      <c r="G40" s="67"/>
      <c r="H40" s="67"/>
      <c r="I40" s="69"/>
      <c r="J40" s="104"/>
    </row>
    <row r="41" spans="1:10" ht="18.75" customHeight="1">
      <c r="A41" s="11">
        <v>39</v>
      </c>
      <c r="B41" s="189"/>
      <c r="C41" s="179"/>
      <c r="D41" s="67"/>
      <c r="E41" s="179"/>
      <c r="F41" s="134"/>
      <c r="G41" s="67"/>
      <c r="H41" s="67"/>
      <c r="I41" s="69"/>
      <c r="J41" s="104"/>
    </row>
    <row r="42" spans="1:10" ht="18.75" customHeight="1">
      <c r="A42" s="11">
        <v>40</v>
      </c>
      <c r="B42" s="66"/>
      <c r="C42" s="130"/>
      <c r="D42" s="113"/>
      <c r="E42" s="113"/>
      <c r="F42" s="113"/>
      <c r="G42" s="113"/>
      <c r="H42" s="113"/>
      <c r="I42" s="114"/>
      <c r="J42" s="114"/>
    </row>
    <row r="43" spans="1:9" ht="18.75" customHeight="1">
      <c r="A43" s="50"/>
      <c r="B43" s="51"/>
      <c r="C43" s="51"/>
      <c r="D43" s="51"/>
      <c r="E43" s="51"/>
      <c r="F43" s="51"/>
      <c r="G43" s="51"/>
      <c r="H43" s="51"/>
      <c r="I43" s="51"/>
    </row>
    <row r="44" spans="1:9" ht="18.75" customHeight="1">
      <c r="A44" s="50"/>
      <c r="B44" s="51"/>
      <c r="C44" s="51"/>
      <c r="D44" s="51"/>
      <c r="E44" s="51"/>
      <c r="F44" s="51"/>
      <c r="G44" s="51"/>
      <c r="H44" s="51"/>
      <c r="I44" s="51"/>
    </row>
    <row r="45" spans="1:9" ht="18.75" customHeight="1">
      <c r="A45" s="50"/>
      <c r="B45" s="51"/>
      <c r="C45" s="51"/>
      <c r="D45" s="51"/>
      <c r="E45" s="51"/>
      <c r="F45" s="51"/>
      <c r="G45" s="51"/>
      <c r="H45" s="51"/>
      <c r="I45" s="51"/>
    </row>
    <row r="46" spans="1:9" ht="18.75" customHeight="1">
      <c r="A46" s="50"/>
      <c r="B46" s="51"/>
      <c r="C46" s="51"/>
      <c r="D46" s="51"/>
      <c r="E46" s="51"/>
      <c r="F46" s="51"/>
      <c r="G46" s="51"/>
      <c r="H46" s="51"/>
      <c r="I46" s="51"/>
    </row>
    <row r="47" spans="1:9" ht="18.75" customHeight="1">
      <c r="A47" s="50"/>
      <c r="B47" s="51"/>
      <c r="C47" s="51"/>
      <c r="D47" s="51"/>
      <c r="E47" s="51"/>
      <c r="F47" s="51"/>
      <c r="G47" s="51"/>
      <c r="H47" s="51"/>
      <c r="I47" s="51"/>
    </row>
    <row r="48" spans="1:9" ht="18.75" customHeight="1">
      <c r="A48" s="50"/>
      <c r="B48" s="51"/>
      <c r="C48" s="51"/>
      <c r="D48" s="51"/>
      <c r="E48" s="51"/>
      <c r="F48" s="51"/>
      <c r="G48" s="51"/>
      <c r="H48" s="51"/>
      <c r="I48" s="51"/>
    </row>
    <row r="49" spans="1:9" ht="18.75" customHeight="1">
      <c r="A49" s="50"/>
      <c r="B49" s="51"/>
      <c r="C49" s="51"/>
      <c r="D49" s="51"/>
      <c r="E49" s="51"/>
      <c r="F49" s="51"/>
      <c r="G49" s="51"/>
      <c r="H49" s="51"/>
      <c r="I49" s="51"/>
    </row>
    <row r="50" spans="1:10" s="54" customFormat="1" ht="18.75" customHeight="1">
      <c r="A50" s="61"/>
      <c r="B50" s="52"/>
      <c r="C50" s="53">
        <f>COUNTIF(C3:C46,"&gt;=5")</f>
        <v>24</v>
      </c>
      <c r="D50" s="53">
        <f aca="true" t="shared" si="0" ref="D50:I50">COUNTIF(D3:D46,"&gt;=5")</f>
        <v>16</v>
      </c>
      <c r="E50" s="53">
        <f t="shared" si="0"/>
        <v>12</v>
      </c>
      <c r="F50" s="53">
        <f t="shared" si="0"/>
        <v>2</v>
      </c>
      <c r="G50" s="53">
        <f t="shared" si="0"/>
        <v>29</v>
      </c>
      <c r="H50" s="53">
        <f t="shared" si="0"/>
        <v>20</v>
      </c>
      <c r="I50" s="53">
        <f t="shared" si="0"/>
        <v>16</v>
      </c>
      <c r="J50" s="53">
        <f>COUNTIF(J3:J46,"&gt;=20")</f>
        <v>13</v>
      </c>
    </row>
    <row r="51" spans="1:10" s="49" customFormat="1" ht="18.75" customHeight="1">
      <c r="A51" s="55"/>
      <c r="B51" s="56"/>
      <c r="C51" s="48">
        <f aca="true" t="shared" si="1" ref="C51:J51">COUNT(C3:C46)</f>
        <v>33</v>
      </c>
      <c r="D51" s="48">
        <f t="shared" si="1"/>
        <v>33</v>
      </c>
      <c r="E51" s="48">
        <f t="shared" si="1"/>
        <v>33</v>
      </c>
      <c r="F51" s="48">
        <f t="shared" si="1"/>
        <v>33</v>
      </c>
      <c r="G51" s="48">
        <f t="shared" si="1"/>
        <v>33</v>
      </c>
      <c r="H51" s="48">
        <f t="shared" si="1"/>
        <v>33</v>
      </c>
      <c r="I51" s="48">
        <f t="shared" si="1"/>
        <v>33</v>
      </c>
      <c r="J51" s="48">
        <f t="shared" si="1"/>
        <v>33</v>
      </c>
    </row>
    <row r="52" spans="1:10" ht="18.75" customHeight="1">
      <c r="A52" s="50"/>
      <c r="B52" s="51"/>
      <c r="C52" s="65">
        <f aca="true" t="shared" si="2" ref="C52:J52">C50/C51*100</f>
        <v>72.72727272727273</v>
      </c>
      <c r="D52" s="65">
        <f t="shared" si="2"/>
        <v>48.484848484848484</v>
      </c>
      <c r="E52" s="65">
        <f t="shared" si="2"/>
        <v>36.36363636363637</v>
      </c>
      <c r="F52" s="65">
        <f t="shared" si="2"/>
        <v>6.0606060606060606</v>
      </c>
      <c r="G52" s="65">
        <f t="shared" si="2"/>
        <v>87.87878787878788</v>
      </c>
      <c r="H52" s="65">
        <f t="shared" si="2"/>
        <v>60.60606060606061</v>
      </c>
      <c r="I52" s="65">
        <f t="shared" si="2"/>
        <v>48.484848484848484</v>
      </c>
      <c r="J52" s="65">
        <f t="shared" si="2"/>
        <v>39.39393939393939</v>
      </c>
    </row>
    <row r="53" spans="1:9" ht="18.75" customHeight="1">
      <c r="A53" s="50"/>
      <c r="B53" s="51"/>
      <c r="C53" s="51"/>
      <c r="D53" s="51"/>
      <c r="E53" s="51"/>
      <c r="F53" s="51"/>
      <c r="G53" s="51"/>
      <c r="H53" s="51"/>
      <c r="I53" s="51"/>
    </row>
  </sheetData>
  <sheetProtection/>
  <mergeCells count="2">
    <mergeCell ref="A1:B1"/>
    <mergeCell ref="C1:J1"/>
  </mergeCells>
  <printOptions/>
  <pageMargins left="0.5" right="0" top="0.5" bottom="0.25" header="0.511811023622047" footer="0.314960629921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A1" sqref="A1:J38"/>
    </sheetView>
  </sheetViews>
  <sheetFormatPr defaultColWidth="12.57421875" defaultRowHeight="18.75" customHeight="1"/>
  <cols>
    <col min="1" max="1" width="5.00390625" style="57" bestFit="1" customWidth="1"/>
    <col min="2" max="2" width="30.140625" style="47" bestFit="1" customWidth="1"/>
    <col min="3" max="10" width="7.7109375" style="47" customWidth="1"/>
    <col min="11" max="16384" width="12.57421875" style="47" customWidth="1"/>
  </cols>
  <sheetData>
    <row r="1" spans="1:10" ht="18.75" customHeight="1">
      <c r="A1" s="326" t="s">
        <v>68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0" ht="18.75" customHeight="1">
      <c r="A3" s="11">
        <v>1</v>
      </c>
      <c r="B3" s="175" t="s">
        <v>106</v>
      </c>
      <c r="C3" s="179">
        <v>5</v>
      </c>
      <c r="D3" s="183">
        <v>3.4</v>
      </c>
      <c r="E3" s="67">
        <v>3</v>
      </c>
      <c r="F3" s="179">
        <v>3.25</v>
      </c>
      <c r="G3" s="179">
        <v>3.5</v>
      </c>
      <c r="H3" s="134">
        <v>5.5</v>
      </c>
      <c r="I3" s="69">
        <v>4.083333333333333</v>
      </c>
      <c r="J3" s="104">
        <v>15.483333333333334</v>
      </c>
    </row>
    <row r="4" spans="1:10" ht="18.75" customHeight="1">
      <c r="A4" s="11">
        <v>2</v>
      </c>
      <c r="B4" s="175" t="s">
        <v>109</v>
      </c>
      <c r="C4" s="179">
        <v>7.5</v>
      </c>
      <c r="D4" s="183">
        <v>6</v>
      </c>
      <c r="E4" s="67">
        <v>7</v>
      </c>
      <c r="F4" s="179">
        <v>4.5</v>
      </c>
      <c r="G4" s="179">
        <v>2.5</v>
      </c>
      <c r="H4" s="134">
        <v>5.25</v>
      </c>
      <c r="I4" s="69">
        <v>4.083333333333333</v>
      </c>
      <c r="J4" s="104">
        <v>24.583333333333332</v>
      </c>
    </row>
    <row r="5" spans="1:10" ht="18.75" customHeight="1">
      <c r="A5" s="11">
        <v>3</v>
      </c>
      <c r="B5" s="175" t="s">
        <v>110</v>
      </c>
      <c r="C5" s="179">
        <v>4</v>
      </c>
      <c r="D5" s="183">
        <v>5.6</v>
      </c>
      <c r="E5" s="67">
        <v>7</v>
      </c>
      <c r="F5" s="179">
        <v>4.5</v>
      </c>
      <c r="G5" s="179">
        <v>3.5</v>
      </c>
      <c r="H5" s="134">
        <v>5.5</v>
      </c>
      <c r="I5" s="69">
        <v>4.5</v>
      </c>
      <c r="J5" s="104">
        <v>21.1</v>
      </c>
    </row>
    <row r="6" spans="1:10" ht="18.75" customHeight="1">
      <c r="A6" s="11">
        <v>4</v>
      </c>
      <c r="B6" s="175" t="s">
        <v>120</v>
      </c>
      <c r="C6" s="179">
        <v>6.5</v>
      </c>
      <c r="D6" s="183">
        <v>4.2</v>
      </c>
      <c r="E6" s="67">
        <v>5</v>
      </c>
      <c r="F6" s="179">
        <v>3.5</v>
      </c>
      <c r="G6" s="179">
        <v>4.5</v>
      </c>
      <c r="H6" s="134">
        <v>6.5</v>
      </c>
      <c r="I6" s="69">
        <v>4.833333333333333</v>
      </c>
      <c r="J6" s="104">
        <v>20.53333333333333</v>
      </c>
    </row>
    <row r="7" spans="1:10" ht="18.75" customHeight="1">
      <c r="A7" s="11">
        <v>5</v>
      </c>
      <c r="B7" s="175" t="s">
        <v>134</v>
      </c>
      <c r="C7" s="179">
        <v>5.5</v>
      </c>
      <c r="D7" s="183">
        <v>6.8</v>
      </c>
      <c r="E7" s="67">
        <v>4</v>
      </c>
      <c r="F7" s="179">
        <v>4</v>
      </c>
      <c r="G7" s="179">
        <v>3</v>
      </c>
      <c r="H7" s="134">
        <v>4.5</v>
      </c>
      <c r="I7" s="69">
        <v>3.8333333333333335</v>
      </c>
      <c r="J7" s="104">
        <v>20.133333333333333</v>
      </c>
    </row>
    <row r="8" spans="1:10" ht="18.75" customHeight="1">
      <c r="A8" s="11">
        <v>6</v>
      </c>
      <c r="B8" s="175" t="s">
        <v>139</v>
      </c>
      <c r="C8" s="179">
        <v>6</v>
      </c>
      <c r="D8" s="183">
        <v>6.4</v>
      </c>
      <c r="E8" s="67">
        <v>6</v>
      </c>
      <c r="F8" s="179">
        <v>4</v>
      </c>
      <c r="G8" s="179">
        <v>3</v>
      </c>
      <c r="H8" s="134">
        <v>4.75</v>
      </c>
      <c r="I8" s="69">
        <v>3.9166666666666665</v>
      </c>
      <c r="J8" s="104">
        <v>22.316666666666666</v>
      </c>
    </row>
    <row r="9" spans="1:10" ht="18.75" customHeight="1">
      <c r="A9" s="11">
        <v>7</v>
      </c>
      <c r="B9" s="175" t="s">
        <v>143</v>
      </c>
      <c r="C9" s="179">
        <v>6.5</v>
      </c>
      <c r="D9" s="183">
        <v>5.6</v>
      </c>
      <c r="E9" s="179">
        <v>6.5</v>
      </c>
      <c r="F9" s="179">
        <v>3.5</v>
      </c>
      <c r="G9" s="179">
        <v>3</v>
      </c>
      <c r="H9" s="134">
        <v>4.75</v>
      </c>
      <c r="I9" s="69">
        <v>3.75</v>
      </c>
      <c r="J9" s="104">
        <v>22.35</v>
      </c>
    </row>
    <row r="10" spans="1:10" ht="18.75" customHeight="1">
      <c r="A10" s="11">
        <v>8</v>
      </c>
      <c r="B10" s="175" t="s">
        <v>147</v>
      </c>
      <c r="C10" s="179">
        <v>6.5</v>
      </c>
      <c r="D10" s="183">
        <v>6.8</v>
      </c>
      <c r="E10" s="179">
        <v>7.5</v>
      </c>
      <c r="F10" s="179">
        <v>4</v>
      </c>
      <c r="G10" s="179">
        <v>6</v>
      </c>
      <c r="H10" s="134">
        <v>6.5</v>
      </c>
      <c r="I10" s="69">
        <v>5.5</v>
      </c>
      <c r="J10" s="104">
        <v>26.3</v>
      </c>
    </row>
    <row r="11" spans="1:10" ht="18.75" customHeight="1">
      <c r="A11" s="11">
        <v>9</v>
      </c>
      <c r="B11" s="175" t="s">
        <v>153</v>
      </c>
      <c r="C11" s="179">
        <v>5.5</v>
      </c>
      <c r="D11" s="183">
        <v>3.8</v>
      </c>
      <c r="E11" s="179">
        <v>4</v>
      </c>
      <c r="F11" s="179">
        <v>2</v>
      </c>
      <c r="G11" s="179">
        <v>3</v>
      </c>
      <c r="H11" s="134">
        <v>2.75</v>
      </c>
      <c r="I11" s="69">
        <v>2.5833333333333335</v>
      </c>
      <c r="J11" s="104">
        <v>15.883333333333335</v>
      </c>
    </row>
    <row r="12" spans="1:10" ht="18.75" customHeight="1">
      <c r="A12" s="11">
        <v>10</v>
      </c>
      <c r="B12" s="175" t="s">
        <v>172</v>
      </c>
      <c r="C12" s="179">
        <v>6</v>
      </c>
      <c r="D12" s="183">
        <v>3</v>
      </c>
      <c r="E12" s="179">
        <v>2</v>
      </c>
      <c r="F12" s="179">
        <v>1.25</v>
      </c>
      <c r="G12" s="179">
        <v>5</v>
      </c>
      <c r="H12" s="134">
        <v>2.5</v>
      </c>
      <c r="I12" s="69">
        <v>2.9166666666666665</v>
      </c>
      <c r="J12" s="104">
        <v>13.916666666666666</v>
      </c>
    </row>
    <row r="13" spans="1:10" ht="18.75" customHeight="1">
      <c r="A13" s="11">
        <v>11</v>
      </c>
      <c r="B13" s="175" t="s">
        <v>182</v>
      </c>
      <c r="C13" s="179">
        <v>7</v>
      </c>
      <c r="D13" s="183">
        <v>6</v>
      </c>
      <c r="E13" s="179">
        <v>5.5</v>
      </c>
      <c r="F13" s="179">
        <v>2.5</v>
      </c>
      <c r="G13" s="179">
        <v>2.5</v>
      </c>
      <c r="H13" s="134">
        <v>3</v>
      </c>
      <c r="I13" s="69">
        <v>2.6666666666666665</v>
      </c>
      <c r="J13" s="104">
        <v>21.166666666666668</v>
      </c>
    </row>
    <row r="14" spans="1:10" ht="18.75" customHeight="1">
      <c r="A14" s="11">
        <v>12</v>
      </c>
      <c r="B14" s="175" t="s">
        <v>197</v>
      </c>
      <c r="C14" s="179">
        <v>7.5</v>
      </c>
      <c r="D14" s="183">
        <v>5.6</v>
      </c>
      <c r="E14" s="179">
        <v>5</v>
      </c>
      <c r="F14" s="179">
        <v>1.5</v>
      </c>
      <c r="G14" s="179">
        <v>2.5</v>
      </c>
      <c r="H14" s="134">
        <v>2.5</v>
      </c>
      <c r="I14" s="69">
        <v>2.1666666666666665</v>
      </c>
      <c r="J14" s="104">
        <v>20.26666666666667</v>
      </c>
    </row>
    <row r="15" spans="1:10" ht="18.75" customHeight="1">
      <c r="A15" s="11">
        <v>13</v>
      </c>
      <c r="B15" s="175" t="s">
        <v>206</v>
      </c>
      <c r="C15" s="179">
        <v>6.5</v>
      </c>
      <c r="D15" s="183">
        <v>5</v>
      </c>
      <c r="E15" s="179">
        <v>4</v>
      </c>
      <c r="F15" s="179">
        <v>2.25</v>
      </c>
      <c r="G15" s="179">
        <v>2.5</v>
      </c>
      <c r="H15" s="134">
        <v>3</v>
      </c>
      <c r="I15" s="69">
        <v>2.5833333333333335</v>
      </c>
      <c r="J15" s="104">
        <v>18.083333333333332</v>
      </c>
    </row>
    <row r="16" spans="1:10" ht="18.75" customHeight="1">
      <c r="A16" s="11">
        <v>14</v>
      </c>
      <c r="B16" s="175" t="s">
        <v>226</v>
      </c>
      <c r="C16" s="179">
        <v>5.5</v>
      </c>
      <c r="D16" s="183">
        <v>6.2</v>
      </c>
      <c r="E16" s="179">
        <v>5</v>
      </c>
      <c r="F16" s="179">
        <v>5.25</v>
      </c>
      <c r="G16" s="179">
        <v>3</v>
      </c>
      <c r="H16" s="134">
        <v>4.75</v>
      </c>
      <c r="I16" s="69">
        <v>4.333333333333333</v>
      </c>
      <c r="J16" s="104">
        <v>21.03333333333333</v>
      </c>
    </row>
    <row r="17" spans="1:10" ht="18.75" customHeight="1">
      <c r="A17" s="11">
        <v>15</v>
      </c>
      <c r="B17" s="175" t="s">
        <v>234</v>
      </c>
      <c r="C17" s="179">
        <v>5.5</v>
      </c>
      <c r="D17" s="183">
        <v>5.6</v>
      </c>
      <c r="E17" s="179">
        <v>6.5</v>
      </c>
      <c r="F17" s="179">
        <v>2</v>
      </c>
      <c r="G17" s="179">
        <v>3</v>
      </c>
      <c r="H17" s="134">
        <v>3.75</v>
      </c>
      <c r="I17" s="69">
        <v>2.9166666666666665</v>
      </c>
      <c r="J17" s="104">
        <v>20.51666666666667</v>
      </c>
    </row>
    <row r="18" spans="1:10" ht="18.75" customHeight="1">
      <c r="A18" s="11">
        <v>16</v>
      </c>
      <c r="B18" s="175" t="s">
        <v>235</v>
      </c>
      <c r="C18" s="179">
        <v>6.5</v>
      </c>
      <c r="D18" s="183">
        <v>9.4</v>
      </c>
      <c r="E18" s="179">
        <v>3.5</v>
      </c>
      <c r="F18" s="179">
        <v>6.25</v>
      </c>
      <c r="G18" s="179">
        <v>2.5</v>
      </c>
      <c r="H18" s="134">
        <v>5</v>
      </c>
      <c r="I18" s="69">
        <v>4.583333333333333</v>
      </c>
      <c r="J18" s="104">
        <v>23.98333333333333</v>
      </c>
    </row>
    <row r="19" spans="1:10" ht="18.75" customHeight="1">
      <c r="A19" s="11">
        <v>17</v>
      </c>
      <c r="B19" s="175" t="s">
        <v>237</v>
      </c>
      <c r="C19" s="179">
        <v>7.5</v>
      </c>
      <c r="D19" s="183">
        <v>7</v>
      </c>
      <c r="E19" s="179">
        <v>6.5</v>
      </c>
      <c r="F19" s="179">
        <v>3</v>
      </c>
      <c r="G19" s="179">
        <v>5</v>
      </c>
      <c r="H19" s="134">
        <v>4</v>
      </c>
      <c r="I19" s="69">
        <v>4</v>
      </c>
      <c r="J19" s="104">
        <v>25</v>
      </c>
    </row>
    <row r="20" spans="1:10" ht="18.75" customHeight="1">
      <c r="A20" s="11">
        <v>18</v>
      </c>
      <c r="B20" s="175" t="s">
        <v>249</v>
      </c>
      <c r="C20" s="179">
        <v>7.5</v>
      </c>
      <c r="D20" s="183">
        <v>4.6</v>
      </c>
      <c r="E20" s="179">
        <v>3.5</v>
      </c>
      <c r="F20" s="179">
        <v>2</v>
      </c>
      <c r="G20" s="179">
        <v>1.5</v>
      </c>
      <c r="H20" s="134">
        <v>2</v>
      </c>
      <c r="I20" s="69">
        <v>1.8333333333333333</v>
      </c>
      <c r="J20" s="104">
        <v>17.433333333333334</v>
      </c>
    </row>
    <row r="21" spans="1:10" ht="18.75" customHeight="1">
      <c r="A21" s="11">
        <v>19</v>
      </c>
      <c r="B21" s="175" t="s">
        <v>258</v>
      </c>
      <c r="C21" s="179">
        <v>7</v>
      </c>
      <c r="D21" s="183">
        <v>5</v>
      </c>
      <c r="E21" s="179">
        <v>3</v>
      </c>
      <c r="F21" s="179">
        <v>2</v>
      </c>
      <c r="G21" s="179">
        <v>2.5</v>
      </c>
      <c r="H21" s="134">
        <v>4</v>
      </c>
      <c r="I21" s="69">
        <v>2.8333333333333335</v>
      </c>
      <c r="J21" s="104">
        <v>17.833333333333332</v>
      </c>
    </row>
    <row r="22" spans="1:10" ht="18.75" customHeight="1">
      <c r="A22" s="11">
        <v>20</v>
      </c>
      <c r="B22" s="175" t="s">
        <v>265</v>
      </c>
      <c r="C22" s="179">
        <v>7.5</v>
      </c>
      <c r="D22" s="183">
        <v>4.4</v>
      </c>
      <c r="E22" s="179">
        <v>6</v>
      </c>
      <c r="F22" s="179">
        <v>3</v>
      </c>
      <c r="G22" s="179">
        <v>3.5</v>
      </c>
      <c r="H22" s="134">
        <v>1.75</v>
      </c>
      <c r="I22" s="69">
        <v>2.75</v>
      </c>
      <c r="J22" s="104">
        <v>20.65</v>
      </c>
    </row>
    <row r="23" spans="1:10" ht="18.75" customHeight="1">
      <c r="A23" s="11">
        <v>21</v>
      </c>
      <c r="B23" s="175" t="s">
        <v>270</v>
      </c>
      <c r="C23" s="179">
        <v>6</v>
      </c>
      <c r="D23" s="183">
        <v>3.8</v>
      </c>
      <c r="E23" s="179">
        <v>4.5</v>
      </c>
      <c r="F23" s="179">
        <v>3</v>
      </c>
      <c r="G23" s="179">
        <v>5.5</v>
      </c>
      <c r="H23" s="134">
        <v>4</v>
      </c>
      <c r="I23" s="69">
        <v>4.166666666666667</v>
      </c>
      <c r="J23" s="104">
        <v>18.46666666666667</v>
      </c>
    </row>
    <row r="24" spans="1:10" ht="18.75" customHeight="1">
      <c r="A24" s="11">
        <v>22</v>
      </c>
      <c r="B24" s="175" t="s">
        <v>272</v>
      </c>
      <c r="C24" s="179">
        <v>5.5</v>
      </c>
      <c r="D24" s="183">
        <v>3.2</v>
      </c>
      <c r="E24" s="179">
        <v>5</v>
      </c>
      <c r="F24" s="179">
        <v>3</v>
      </c>
      <c r="G24" s="179">
        <v>4</v>
      </c>
      <c r="H24" s="134">
        <v>4.25</v>
      </c>
      <c r="I24" s="69">
        <v>3.75</v>
      </c>
      <c r="J24" s="104">
        <v>17.45</v>
      </c>
    </row>
    <row r="25" spans="1:10" ht="18.75" customHeight="1">
      <c r="A25" s="11">
        <v>23</v>
      </c>
      <c r="B25" s="175" t="s">
        <v>275</v>
      </c>
      <c r="C25" s="179">
        <v>6</v>
      </c>
      <c r="D25" s="183">
        <v>4.8</v>
      </c>
      <c r="E25" s="179">
        <v>5</v>
      </c>
      <c r="F25" s="179">
        <v>2.5</v>
      </c>
      <c r="G25" s="179">
        <v>2</v>
      </c>
      <c r="H25" s="134">
        <v>5.5</v>
      </c>
      <c r="I25" s="69">
        <v>3.3333333333333335</v>
      </c>
      <c r="J25" s="104">
        <v>19.133333333333333</v>
      </c>
    </row>
    <row r="26" spans="1:10" ht="18.75" customHeight="1">
      <c r="A26" s="11">
        <v>24</v>
      </c>
      <c r="B26" s="175" t="s">
        <v>283</v>
      </c>
      <c r="C26" s="179">
        <v>5</v>
      </c>
      <c r="D26" s="183">
        <v>6</v>
      </c>
      <c r="E26" s="179">
        <v>5.5</v>
      </c>
      <c r="F26" s="179">
        <v>2</v>
      </c>
      <c r="G26" s="179">
        <v>5.5</v>
      </c>
      <c r="H26" s="134">
        <v>4.25</v>
      </c>
      <c r="I26" s="69">
        <v>3.9166666666666665</v>
      </c>
      <c r="J26" s="104">
        <v>20.416666666666668</v>
      </c>
    </row>
    <row r="27" spans="1:10" ht="18.75" customHeight="1">
      <c r="A27" s="11">
        <v>25</v>
      </c>
      <c r="B27" s="175" t="s">
        <v>284</v>
      </c>
      <c r="C27" s="179">
        <v>7</v>
      </c>
      <c r="D27" s="183">
        <v>3.8</v>
      </c>
      <c r="E27" s="179">
        <v>4</v>
      </c>
      <c r="F27" s="179">
        <v>2</v>
      </c>
      <c r="G27" s="179">
        <v>2.5</v>
      </c>
      <c r="H27" s="134">
        <v>4.5</v>
      </c>
      <c r="I27" s="69">
        <v>3</v>
      </c>
      <c r="J27" s="104">
        <v>17.8</v>
      </c>
    </row>
    <row r="28" spans="1:10" ht="18.75" customHeight="1">
      <c r="A28" s="11">
        <v>26</v>
      </c>
      <c r="B28" s="175" t="s">
        <v>285</v>
      </c>
      <c r="C28" s="179">
        <v>7</v>
      </c>
      <c r="D28" s="183">
        <v>5.6</v>
      </c>
      <c r="E28" s="179">
        <v>5</v>
      </c>
      <c r="F28" s="179">
        <v>3.5</v>
      </c>
      <c r="G28" s="179">
        <v>4</v>
      </c>
      <c r="H28" s="134">
        <v>3</v>
      </c>
      <c r="I28" s="69">
        <v>3.5</v>
      </c>
      <c r="J28" s="104">
        <v>21.1</v>
      </c>
    </row>
    <row r="29" spans="1:10" ht="18.75" customHeight="1">
      <c r="A29" s="11">
        <v>27</v>
      </c>
      <c r="B29" s="175" t="s">
        <v>297</v>
      </c>
      <c r="C29" s="179">
        <v>7.5</v>
      </c>
      <c r="D29" s="183">
        <v>6.8</v>
      </c>
      <c r="E29" s="179">
        <v>7</v>
      </c>
      <c r="F29" s="179">
        <v>5.5</v>
      </c>
      <c r="G29" s="179">
        <v>7.5</v>
      </c>
      <c r="H29" s="134">
        <v>3.75</v>
      </c>
      <c r="I29" s="69">
        <v>5.583333333333333</v>
      </c>
      <c r="J29" s="104">
        <v>26.883333333333333</v>
      </c>
    </row>
    <row r="30" spans="1:10" ht="18.75" customHeight="1">
      <c r="A30" s="11">
        <v>28</v>
      </c>
      <c r="B30" s="175" t="s">
        <v>53</v>
      </c>
      <c r="C30" s="179">
        <v>6</v>
      </c>
      <c r="D30" s="183">
        <v>5</v>
      </c>
      <c r="E30" s="179">
        <v>4</v>
      </c>
      <c r="F30" s="179">
        <v>3</v>
      </c>
      <c r="G30" s="179">
        <v>3.5</v>
      </c>
      <c r="H30" s="134">
        <v>1</v>
      </c>
      <c r="I30" s="69">
        <v>2.5</v>
      </c>
      <c r="J30" s="104">
        <v>17.5</v>
      </c>
    </row>
    <row r="31" spans="1:10" ht="18.75" customHeight="1">
      <c r="A31" s="11">
        <v>29</v>
      </c>
      <c r="B31" s="175" t="s">
        <v>318</v>
      </c>
      <c r="C31" s="179">
        <v>4.5</v>
      </c>
      <c r="D31" s="183">
        <v>5.2</v>
      </c>
      <c r="E31" s="179">
        <v>3</v>
      </c>
      <c r="F31" s="179">
        <v>3.5</v>
      </c>
      <c r="G31" s="179">
        <v>7</v>
      </c>
      <c r="H31" s="134">
        <v>3.75</v>
      </c>
      <c r="I31" s="69">
        <v>4.75</v>
      </c>
      <c r="J31" s="104">
        <v>17.45</v>
      </c>
    </row>
    <row r="32" spans="1:10" ht="18.75" customHeight="1">
      <c r="A32" s="11">
        <v>30</v>
      </c>
      <c r="B32" s="175" t="s">
        <v>319</v>
      </c>
      <c r="C32" s="179">
        <v>7</v>
      </c>
      <c r="D32" s="183">
        <v>6.2</v>
      </c>
      <c r="E32" s="179">
        <v>3.5</v>
      </c>
      <c r="F32" s="179">
        <v>2.5</v>
      </c>
      <c r="G32" s="179">
        <v>6.5</v>
      </c>
      <c r="H32" s="134">
        <v>4.5</v>
      </c>
      <c r="I32" s="69">
        <v>4.5</v>
      </c>
      <c r="J32" s="104">
        <v>21.2</v>
      </c>
    </row>
    <row r="33" spans="1:10" ht="18.75" customHeight="1">
      <c r="A33" s="11">
        <v>31</v>
      </c>
      <c r="B33" s="175" t="s">
        <v>326</v>
      </c>
      <c r="C33" s="179">
        <v>6</v>
      </c>
      <c r="D33" s="183">
        <v>4.6</v>
      </c>
      <c r="E33" s="179">
        <v>6</v>
      </c>
      <c r="F33" s="179">
        <v>1.5</v>
      </c>
      <c r="G33" s="179">
        <v>3.5</v>
      </c>
      <c r="H33" s="134">
        <v>5</v>
      </c>
      <c r="I33" s="69">
        <v>3.3333333333333335</v>
      </c>
      <c r="J33" s="104">
        <v>19.933333333333334</v>
      </c>
    </row>
    <row r="34" spans="1:10" ht="18.75" customHeight="1">
      <c r="A34" s="11">
        <v>32</v>
      </c>
      <c r="B34" s="175" t="s">
        <v>329</v>
      </c>
      <c r="C34" s="179">
        <v>6.5</v>
      </c>
      <c r="D34" s="183">
        <v>4.8</v>
      </c>
      <c r="E34" s="179">
        <v>6</v>
      </c>
      <c r="F34" s="179">
        <v>2</v>
      </c>
      <c r="G34" s="179">
        <v>6</v>
      </c>
      <c r="H34" s="134">
        <v>5</v>
      </c>
      <c r="I34" s="69">
        <v>4.333333333333333</v>
      </c>
      <c r="J34" s="104">
        <v>21.633333333333333</v>
      </c>
    </row>
    <row r="35" spans="1:10" ht="18.75" customHeight="1">
      <c r="A35" s="11">
        <v>33</v>
      </c>
      <c r="B35" s="175" t="s">
        <v>350</v>
      </c>
      <c r="C35" s="179">
        <v>5.5</v>
      </c>
      <c r="D35" s="183">
        <v>4.8</v>
      </c>
      <c r="E35" s="179">
        <v>3.5</v>
      </c>
      <c r="F35" s="179">
        <v>2</v>
      </c>
      <c r="G35" s="179">
        <v>1.5</v>
      </c>
      <c r="H35" s="134">
        <v>3.5</v>
      </c>
      <c r="I35" s="69">
        <v>2.3333333333333335</v>
      </c>
      <c r="J35" s="104">
        <v>16.133333333333333</v>
      </c>
    </row>
    <row r="36" spans="1:10" ht="18.75" customHeight="1">
      <c r="A36" s="11">
        <v>34</v>
      </c>
      <c r="B36" s="175" t="s">
        <v>357</v>
      </c>
      <c r="C36" s="179">
        <v>2.5</v>
      </c>
      <c r="D36" s="183">
        <v>5.4</v>
      </c>
      <c r="E36" s="179">
        <v>3.5</v>
      </c>
      <c r="F36" s="179">
        <v>2.5</v>
      </c>
      <c r="G36" s="179">
        <v>4</v>
      </c>
      <c r="H36" s="134">
        <v>3</v>
      </c>
      <c r="I36" s="69">
        <v>3.1666666666666665</v>
      </c>
      <c r="J36" s="104">
        <v>14.566666666666666</v>
      </c>
    </row>
    <row r="37" spans="1:10" ht="18.75" customHeight="1">
      <c r="A37" s="11">
        <v>35</v>
      </c>
      <c r="B37" s="175" t="s">
        <v>359</v>
      </c>
      <c r="C37" s="179">
        <v>5</v>
      </c>
      <c r="D37" s="183">
        <v>4</v>
      </c>
      <c r="E37" s="179">
        <v>3.5</v>
      </c>
      <c r="F37" s="179">
        <v>2</v>
      </c>
      <c r="G37" s="179">
        <v>5</v>
      </c>
      <c r="H37" s="134">
        <v>4</v>
      </c>
      <c r="I37" s="69">
        <v>3.6666666666666665</v>
      </c>
      <c r="J37" s="104">
        <v>16.166666666666668</v>
      </c>
    </row>
    <row r="38" spans="1:10" ht="18.75" customHeight="1">
      <c r="A38" s="11">
        <v>36</v>
      </c>
      <c r="B38" s="175" t="s">
        <v>365</v>
      </c>
      <c r="C38" s="179">
        <v>6.5</v>
      </c>
      <c r="D38" s="183">
        <v>5.6</v>
      </c>
      <c r="E38" s="179">
        <v>4.5</v>
      </c>
      <c r="F38" s="179">
        <v>3</v>
      </c>
      <c r="G38" s="179">
        <v>5</v>
      </c>
      <c r="H38" s="134">
        <v>3.5</v>
      </c>
      <c r="I38" s="69">
        <v>3.8333333333333335</v>
      </c>
      <c r="J38" s="104">
        <v>20.433333333333334</v>
      </c>
    </row>
    <row r="39" spans="1:10" ht="18.75" customHeight="1">
      <c r="A39" s="11">
        <v>37</v>
      </c>
      <c r="B39" s="189"/>
      <c r="C39" s="179"/>
      <c r="D39" s="67"/>
      <c r="E39" s="179"/>
      <c r="F39" s="67"/>
      <c r="G39" s="67"/>
      <c r="H39" s="67"/>
      <c r="I39" s="69"/>
      <c r="J39" s="104"/>
    </row>
    <row r="40" spans="1:10" ht="18.75" customHeight="1">
      <c r="A40" s="11">
        <v>38</v>
      </c>
      <c r="B40" s="189"/>
      <c r="C40" s="179"/>
      <c r="D40" s="67"/>
      <c r="E40" s="179"/>
      <c r="F40" s="134"/>
      <c r="G40" s="67"/>
      <c r="H40" s="67"/>
      <c r="I40" s="69"/>
      <c r="J40" s="104"/>
    </row>
    <row r="41" spans="1:10" ht="18.75" customHeight="1">
      <c r="A41" s="11">
        <v>39</v>
      </c>
      <c r="B41" s="189"/>
      <c r="C41" s="179"/>
      <c r="D41" s="67"/>
      <c r="E41" s="179"/>
      <c r="F41" s="134"/>
      <c r="G41" s="67"/>
      <c r="H41" s="67"/>
      <c r="I41" s="69"/>
      <c r="J41" s="104"/>
    </row>
    <row r="42" spans="1:10" ht="18.75" customHeight="1">
      <c r="A42" s="11">
        <v>40</v>
      </c>
      <c r="B42" s="66"/>
      <c r="C42" s="113"/>
      <c r="D42" s="113"/>
      <c r="E42" s="113"/>
      <c r="F42" s="113"/>
      <c r="G42" s="113"/>
      <c r="H42" s="113"/>
      <c r="I42" s="114"/>
      <c r="J42" s="114"/>
    </row>
    <row r="43" spans="1:9" ht="18.75" customHeight="1" hidden="1">
      <c r="A43" s="50"/>
      <c r="B43" s="31"/>
      <c r="C43" s="27"/>
      <c r="D43" s="60"/>
      <c r="E43" s="60"/>
      <c r="F43" s="60"/>
      <c r="G43" s="60"/>
      <c r="H43" s="59"/>
      <c r="I43" s="51"/>
    </row>
    <row r="44" spans="1:9" ht="18.75" customHeight="1" hidden="1">
      <c r="A44" s="50"/>
      <c r="B44" s="51"/>
      <c r="C44" s="51"/>
      <c r="D44" s="51"/>
      <c r="E44" s="51"/>
      <c r="F44" s="51"/>
      <c r="G44" s="51"/>
      <c r="H44" s="51"/>
      <c r="I44" s="51"/>
    </row>
    <row r="45" spans="1:9" ht="18.75" customHeight="1" hidden="1">
      <c r="A45" s="50"/>
      <c r="B45" s="51"/>
      <c r="C45" s="51"/>
      <c r="D45" s="51"/>
      <c r="E45" s="51"/>
      <c r="F45" s="51"/>
      <c r="G45" s="51"/>
      <c r="H45" s="51"/>
      <c r="I45" s="51"/>
    </row>
    <row r="46" spans="1:9" ht="18.75" customHeight="1" hidden="1">
      <c r="A46" s="50"/>
      <c r="B46" s="51"/>
      <c r="C46" s="51"/>
      <c r="D46" s="51"/>
      <c r="E46" s="51"/>
      <c r="F46" s="51"/>
      <c r="G46" s="51"/>
      <c r="H46" s="51"/>
      <c r="I46" s="51"/>
    </row>
    <row r="47" spans="1:9" ht="18.75" customHeight="1" hidden="1">
      <c r="A47" s="50"/>
      <c r="B47" s="51"/>
      <c r="C47" s="51"/>
      <c r="D47" s="51"/>
      <c r="E47" s="51"/>
      <c r="F47" s="51"/>
      <c r="G47" s="51"/>
      <c r="H47" s="51"/>
      <c r="I47" s="51"/>
    </row>
    <row r="48" spans="1:9" ht="18.75" customHeight="1" hidden="1">
      <c r="A48" s="50"/>
      <c r="B48" s="51"/>
      <c r="C48" s="51"/>
      <c r="D48" s="51"/>
      <c r="E48" s="51"/>
      <c r="F48" s="51"/>
      <c r="G48" s="51"/>
      <c r="H48" s="51"/>
      <c r="I48" s="51"/>
    </row>
    <row r="49" spans="1:9" ht="18.75" customHeight="1" hidden="1">
      <c r="A49" s="50"/>
      <c r="B49" s="51"/>
      <c r="C49" s="51"/>
      <c r="D49" s="51"/>
      <c r="E49" s="51"/>
      <c r="F49" s="51"/>
      <c r="G49" s="51"/>
      <c r="H49" s="51"/>
      <c r="I49" s="51"/>
    </row>
    <row r="50" spans="1:10" s="54" customFormat="1" ht="18.75" customHeight="1">
      <c r="A50" s="61"/>
      <c r="B50" s="52"/>
      <c r="C50" s="53">
        <f>COUNTIF(C3:C46,"&gt;=5")</f>
        <v>33</v>
      </c>
      <c r="D50" s="53">
        <f aca="true" t="shared" si="0" ref="D50:I50">COUNTIF(D3:D46,"&gt;=5")</f>
        <v>22</v>
      </c>
      <c r="E50" s="53">
        <f t="shared" si="0"/>
        <v>19</v>
      </c>
      <c r="F50" s="53">
        <f t="shared" si="0"/>
        <v>3</v>
      </c>
      <c r="G50" s="53">
        <f t="shared" si="0"/>
        <v>11</v>
      </c>
      <c r="H50" s="53">
        <f t="shared" si="0"/>
        <v>9</v>
      </c>
      <c r="I50" s="53">
        <f t="shared" si="0"/>
        <v>2</v>
      </c>
      <c r="J50" s="53">
        <f>COUNTIF(J3:J46,"&gt;=20")</f>
        <v>20</v>
      </c>
    </row>
    <row r="51" spans="1:10" s="49" customFormat="1" ht="18.75" customHeight="1">
      <c r="A51" s="55"/>
      <c r="B51" s="56"/>
      <c r="C51" s="48">
        <f aca="true" t="shared" si="1" ref="C51:J51">COUNT(C3:C46)</f>
        <v>36</v>
      </c>
      <c r="D51" s="48">
        <f t="shared" si="1"/>
        <v>36</v>
      </c>
      <c r="E51" s="48">
        <f t="shared" si="1"/>
        <v>36</v>
      </c>
      <c r="F51" s="48">
        <f t="shared" si="1"/>
        <v>36</v>
      </c>
      <c r="G51" s="48">
        <f t="shared" si="1"/>
        <v>36</v>
      </c>
      <c r="H51" s="48">
        <f t="shared" si="1"/>
        <v>36</v>
      </c>
      <c r="I51" s="48">
        <f t="shared" si="1"/>
        <v>36</v>
      </c>
      <c r="J51" s="48">
        <f t="shared" si="1"/>
        <v>36</v>
      </c>
    </row>
    <row r="52" spans="1:10" ht="18.75" customHeight="1">
      <c r="A52" s="50"/>
      <c r="B52" s="51"/>
      <c r="C52" s="65">
        <f aca="true" t="shared" si="2" ref="C52:J52">C50/C51*100</f>
        <v>91.66666666666666</v>
      </c>
      <c r="D52" s="65">
        <f t="shared" si="2"/>
        <v>61.111111111111114</v>
      </c>
      <c r="E52" s="65">
        <f t="shared" si="2"/>
        <v>52.77777777777778</v>
      </c>
      <c r="F52" s="65">
        <f t="shared" si="2"/>
        <v>8.333333333333332</v>
      </c>
      <c r="G52" s="65">
        <f t="shared" si="2"/>
        <v>30.555555555555557</v>
      </c>
      <c r="H52" s="65">
        <f t="shared" si="2"/>
        <v>25</v>
      </c>
      <c r="I52" s="65">
        <f t="shared" si="2"/>
        <v>5.555555555555555</v>
      </c>
      <c r="J52" s="65">
        <f t="shared" si="2"/>
        <v>55.55555555555556</v>
      </c>
    </row>
    <row r="53" spans="1:9" ht="18.75" customHeight="1">
      <c r="A53" s="50"/>
      <c r="B53" s="51"/>
      <c r="C53" s="51"/>
      <c r="D53" s="51"/>
      <c r="E53" s="51"/>
      <c r="F53" s="51"/>
      <c r="G53" s="51"/>
      <c r="H53" s="51"/>
      <c r="I53" s="51"/>
    </row>
  </sheetData>
  <sheetProtection/>
  <mergeCells count="2">
    <mergeCell ref="A1:B1"/>
    <mergeCell ref="C1:J1"/>
  </mergeCells>
  <printOptions/>
  <pageMargins left="0.5" right="0.25" top="0.5" bottom="0.25" header="0.511811023622047" footer="0.2362204724409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2">
      <selection activeCell="A1" sqref="A1:J36"/>
    </sheetView>
  </sheetViews>
  <sheetFormatPr defaultColWidth="12.57421875" defaultRowHeight="18.75" customHeight="1"/>
  <cols>
    <col min="1" max="1" width="4.421875" style="57" customWidth="1"/>
    <col min="2" max="2" width="29.421875" style="4" bestFit="1" customWidth="1"/>
    <col min="3" max="10" width="7.7109375" style="47" customWidth="1"/>
    <col min="11" max="16384" width="12.57421875" style="47" customWidth="1"/>
  </cols>
  <sheetData>
    <row r="1" spans="1:10" ht="18.75" customHeight="1">
      <c r="A1" s="326" t="s">
        <v>69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0" ht="18.75" customHeight="1">
      <c r="A3" s="11">
        <v>1</v>
      </c>
      <c r="B3" s="175" t="s">
        <v>112</v>
      </c>
      <c r="C3" s="179">
        <v>5.5</v>
      </c>
      <c r="D3" s="183">
        <v>4.8</v>
      </c>
      <c r="E3" s="67">
        <v>4</v>
      </c>
      <c r="F3" s="179">
        <v>4.25</v>
      </c>
      <c r="G3" s="179">
        <v>6.5</v>
      </c>
      <c r="H3" s="134">
        <v>6.25</v>
      </c>
      <c r="I3" s="69">
        <v>5.666666666666667</v>
      </c>
      <c r="J3" s="104">
        <v>19.96666666666667</v>
      </c>
    </row>
    <row r="4" spans="1:10" ht="18.75" customHeight="1">
      <c r="A4" s="11">
        <v>2</v>
      </c>
      <c r="B4" s="175" t="s">
        <v>113</v>
      </c>
      <c r="C4" s="179"/>
      <c r="D4" s="179"/>
      <c r="E4" s="67"/>
      <c r="F4" s="179"/>
      <c r="G4" s="179"/>
      <c r="H4" s="134"/>
      <c r="I4" s="69" t="s">
        <v>651</v>
      </c>
      <c r="J4" s="104" t="s">
        <v>651</v>
      </c>
    </row>
    <row r="5" spans="1:10" ht="18.75" customHeight="1">
      <c r="A5" s="11">
        <v>3</v>
      </c>
      <c r="B5" s="175" t="s">
        <v>43</v>
      </c>
      <c r="C5" s="179"/>
      <c r="D5" s="179"/>
      <c r="E5" s="67"/>
      <c r="F5" s="179"/>
      <c r="G5" s="179"/>
      <c r="H5" s="134"/>
      <c r="I5" s="69" t="s">
        <v>651</v>
      </c>
      <c r="J5" s="104" t="s">
        <v>651</v>
      </c>
    </row>
    <row r="6" spans="1:10" ht="18.75" customHeight="1">
      <c r="A6" s="11">
        <v>4</v>
      </c>
      <c r="B6" s="175" t="s">
        <v>132</v>
      </c>
      <c r="C6" s="179">
        <v>5.5</v>
      </c>
      <c r="D6" s="183">
        <v>6</v>
      </c>
      <c r="E6" s="67">
        <v>4</v>
      </c>
      <c r="F6" s="179">
        <v>2.25</v>
      </c>
      <c r="G6" s="179">
        <v>2</v>
      </c>
      <c r="H6" s="134">
        <v>3.5</v>
      </c>
      <c r="I6" s="69">
        <v>2.5833333333333335</v>
      </c>
      <c r="J6" s="104">
        <v>18.083333333333332</v>
      </c>
    </row>
    <row r="7" spans="1:10" ht="18.75" customHeight="1">
      <c r="A7" s="11">
        <v>5</v>
      </c>
      <c r="B7" s="175" t="s">
        <v>137</v>
      </c>
      <c r="C7" s="179">
        <v>5</v>
      </c>
      <c r="D7" s="183">
        <v>4.4</v>
      </c>
      <c r="E7" s="67">
        <v>2.5</v>
      </c>
      <c r="F7" s="179">
        <v>1.5</v>
      </c>
      <c r="G7" s="179">
        <v>3</v>
      </c>
      <c r="H7" s="134">
        <v>5.5</v>
      </c>
      <c r="I7" s="69">
        <v>3.3333333333333335</v>
      </c>
      <c r="J7" s="104">
        <v>15.233333333333334</v>
      </c>
    </row>
    <row r="8" spans="1:10" ht="18.75" customHeight="1">
      <c r="A8" s="11">
        <v>6</v>
      </c>
      <c r="B8" s="175" t="s">
        <v>144</v>
      </c>
      <c r="C8" s="179">
        <v>6.5</v>
      </c>
      <c r="D8" s="183">
        <v>4.6</v>
      </c>
      <c r="E8" s="179">
        <v>5</v>
      </c>
      <c r="F8" s="179">
        <v>2</v>
      </c>
      <c r="G8" s="179">
        <v>2</v>
      </c>
      <c r="H8" s="134">
        <v>4</v>
      </c>
      <c r="I8" s="69">
        <v>2.6666666666666665</v>
      </c>
      <c r="J8" s="104">
        <v>18.76666666666667</v>
      </c>
    </row>
    <row r="9" spans="1:10" ht="18.75" customHeight="1">
      <c r="A9" s="11">
        <v>7</v>
      </c>
      <c r="B9" s="175" t="s">
        <v>147</v>
      </c>
      <c r="C9" s="179">
        <v>6.5</v>
      </c>
      <c r="D9" s="183">
        <v>4.6</v>
      </c>
      <c r="E9" s="179">
        <v>4.5</v>
      </c>
      <c r="F9" s="179">
        <v>3.25</v>
      </c>
      <c r="G9" s="179">
        <v>3.5</v>
      </c>
      <c r="H9" s="134">
        <v>3.5</v>
      </c>
      <c r="I9" s="69">
        <v>3.4166666666666665</v>
      </c>
      <c r="J9" s="104">
        <v>19.016666666666666</v>
      </c>
    </row>
    <row r="10" spans="1:10" ht="18.75" customHeight="1">
      <c r="A10" s="11">
        <v>8</v>
      </c>
      <c r="B10" s="175" t="s">
        <v>164</v>
      </c>
      <c r="C10" s="179">
        <v>5</v>
      </c>
      <c r="D10" s="183">
        <v>5.2</v>
      </c>
      <c r="E10" s="179">
        <v>2</v>
      </c>
      <c r="F10" s="179">
        <v>2</v>
      </c>
      <c r="G10" s="179">
        <v>3</v>
      </c>
      <c r="H10" s="134">
        <v>5.75</v>
      </c>
      <c r="I10" s="69">
        <v>3.5833333333333335</v>
      </c>
      <c r="J10" s="104">
        <v>15.783333333333333</v>
      </c>
    </row>
    <row r="11" spans="1:10" ht="18.75" customHeight="1">
      <c r="A11" s="11">
        <v>9</v>
      </c>
      <c r="B11" s="175" t="s">
        <v>175</v>
      </c>
      <c r="C11" s="179">
        <v>6.5</v>
      </c>
      <c r="D11" s="183">
        <v>5</v>
      </c>
      <c r="E11" s="179">
        <v>5</v>
      </c>
      <c r="F11" s="179">
        <v>1</v>
      </c>
      <c r="G11" s="179">
        <v>4</v>
      </c>
      <c r="H11" s="134">
        <v>5</v>
      </c>
      <c r="I11" s="69">
        <v>3.3333333333333335</v>
      </c>
      <c r="J11" s="104">
        <v>19.833333333333332</v>
      </c>
    </row>
    <row r="12" spans="1:10" ht="18.75" customHeight="1">
      <c r="A12" s="11">
        <v>10</v>
      </c>
      <c r="B12" s="175" t="s">
        <v>47</v>
      </c>
      <c r="C12" s="179">
        <v>4.5</v>
      </c>
      <c r="D12" s="183">
        <v>6.8</v>
      </c>
      <c r="E12" s="179">
        <v>4</v>
      </c>
      <c r="F12" s="179">
        <v>1.75</v>
      </c>
      <c r="G12" s="179">
        <v>6</v>
      </c>
      <c r="H12" s="134">
        <v>5.25</v>
      </c>
      <c r="I12" s="69">
        <v>4.333333333333333</v>
      </c>
      <c r="J12" s="104">
        <v>19.633333333333333</v>
      </c>
    </row>
    <row r="13" spans="1:10" ht="18.75" customHeight="1">
      <c r="A13" s="11">
        <v>11</v>
      </c>
      <c r="B13" s="175" t="s">
        <v>193</v>
      </c>
      <c r="C13" s="179">
        <v>4.5</v>
      </c>
      <c r="D13" s="183">
        <v>3</v>
      </c>
      <c r="E13" s="179">
        <v>3</v>
      </c>
      <c r="F13" s="179">
        <v>1</v>
      </c>
      <c r="G13" s="179">
        <v>1</v>
      </c>
      <c r="H13" s="134">
        <v>3.5</v>
      </c>
      <c r="I13" s="69">
        <v>1.8333333333333333</v>
      </c>
      <c r="J13" s="104">
        <v>12.333333333333334</v>
      </c>
    </row>
    <row r="14" spans="1:10" ht="18.75" customHeight="1">
      <c r="A14" s="11">
        <v>12</v>
      </c>
      <c r="B14" s="175" t="s">
        <v>194</v>
      </c>
      <c r="C14" s="179">
        <v>6</v>
      </c>
      <c r="D14" s="183">
        <v>4.6</v>
      </c>
      <c r="E14" s="179">
        <v>4</v>
      </c>
      <c r="F14" s="179">
        <v>1.5</v>
      </c>
      <c r="G14" s="179">
        <v>2</v>
      </c>
      <c r="H14" s="134">
        <v>2</v>
      </c>
      <c r="I14" s="69">
        <v>1.8333333333333333</v>
      </c>
      <c r="J14" s="104">
        <v>16.433333333333334</v>
      </c>
    </row>
    <row r="15" spans="1:10" s="64" customFormat="1" ht="18.75" customHeight="1">
      <c r="A15" s="11">
        <v>13</v>
      </c>
      <c r="B15" s="175" t="s">
        <v>204</v>
      </c>
      <c r="C15" s="179">
        <v>5.5</v>
      </c>
      <c r="D15" s="183">
        <v>3.2</v>
      </c>
      <c r="E15" s="179">
        <v>3</v>
      </c>
      <c r="F15" s="179">
        <v>1.25</v>
      </c>
      <c r="G15" s="179">
        <v>4.5</v>
      </c>
      <c r="H15" s="134">
        <v>3.75</v>
      </c>
      <c r="I15" s="69">
        <v>3.1666666666666665</v>
      </c>
      <c r="J15" s="104">
        <v>14.866666666666665</v>
      </c>
    </row>
    <row r="16" spans="1:10" ht="18.75" customHeight="1">
      <c r="A16" s="11">
        <v>14</v>
      </c>
      <c r="B16" s="175" t="s">
        <v>207</v>
      </c>
      <c r="C16" s="179">
        <v>6</v>
      </c>
      <c r="D16" s="183">
        <v>5</v>
      </c>
      <c r="E16" s="179">
        <v>3.5</v>
      </c>
      <c r="F16" s="179">
        <v>2.25</v>
      </c>
      <c r="G16" s="179">
        <v>4.5</v>
      </c>
      <c r="H16" s="134">
        <v>2.75</v>
      </c>
      <c r="I16" s="69">
        <v>3.1666666666666665</v>
      </c>
      <c r="J16" s="104">
        <v>17.666666666666668</v>
      </c>
    </row>
    <row r="17" spans="1:10" ht="18.75" customHeight="1">
      <c r="A17" s="11">
        <v>15</v>
      </c>
      <c r="B17" s="175" t="s">
        <v>213</v>
      </c>
      <c r="C17" s="179">
        <v>6</v>
      </c>
      <c r="D17" s="183">
        <v>4.2</v>
      </c>
      <c r="E17" s="179">
        <v>3.5</v>
      </c>
      <c r="F17" s="179">
        <v>4</v>
      </c>
      <c r="G17" s="179">
        <v>1</v>
      </c>
      <c r="H17" s="134">
        <v>3.75</v>
      </c>
      <c r="I17" s="69">
        <v>2.9166666666666665</v>
      </c>
      <c r="J17" s="104">
        <v>16.616666666666667</v>
      </c>
    </row>
    <row r="18" spans="1:10" ht="18.75" customHeight="1">
      <c r="A18" s="11">
        <v>16</v>
      </c>
      <c r="B18" s="175" t="s">
        <v>243</v>
      </c>
      <c r="C18" s="179">
        <v>6</v>
      </c>
      <c r="D18" s="183">
        <v>6</v>
      </c>
      <c r="E18" s="179">
        <v>4</v>
      </c>
      <c r="F18" s="179">
        <v>2.25</v>
      </c>
      <c r="G18" s="179">
        <v>3</v>
      </c>
      <c r="H18" s="134">
        <v>2</v>
      </c>
      <c r="I18" s="69">
        <v>2.4166666666666665</v>
      </c>
      <c r="J18" s="104">
        <v>18.416666666666668</v>
      </c>
    </row>
    <row r="19" spans="1:10" ht="18.75" customHeight="1">
      <c r="A19" s="11">
        <v>17</v>
      </c>
      <c r="B19" s="175" t="s">
        <v>263</v>
      </c>
      <c r="C19" s="179">
        <v>6.5</v>
      </c>
      <c r="D19" s="183">
        <v>5.4</v>
      </c>
      <c r="E19" s="179">
        <v>3</v>
      </c>
      <c r="F19" s="179">
        <v>2.5</v>
      </c>
      <c r="G19" s="179">
        <v>2.5</v>
      </c>
      <c r="H19" s="134">
        <v>3.5</v>
      </c>
      <c r="I19" s="69">
        <v>2.8333333333333335</v>
      </c>
      <c r="J19" s="104">
        <v>17.733333333333334</v>
      </c>
    </row>
    <row r="20" spans="1:10" ht="18.75" customHeight="1">
      <c r="A20" s="11">
        <v>18</v>
      </c>
      <c r="B20" s="175" t="s">
        <v>273</v>
      </c>
      <c r="C20" s="179">
        <v>5</v>
      </c>
      <c r="D20" s="183">
        <v>3.2</v>
      </c>
      <c r="E20" s="179">
        <v>4</v>
      </c>
      <c r="F20" s="179">
        <v>2</v>
      </c>
      <c r="G20" s="179">
        <v>3</v>
      </c>
      <c r="H20" s="134">
        <v>3</v>
      </c>
      <c r="I20" s="69">
        <v>2.6666666666666665</v>
      </c>
      <c r="J20" s="104">
        <v>14.866666666666665</v>
      </c>
    </row>
    <row r="21" spans="1:10" ht="18.75" customHeight="1">
      <c r="A21" s="11">
        <v>19</v>
      </c>
      <c r="B21" s="175" t="s">
        <v>288</v>
      </c>
      <c r="C21" s="179">
        <v>6.5</v>
      </c>
      <c r="D21" s="183">
        <v>4.4</v>
      </c>
      <c r="E21" s="179">
        <v>5.5</v>
      </c>
      <c r="F21" s="179">
        <v>2</v>
      </c>
      <c r="G21" s="179">
        <v>3.5</v>
      </c>
      <c r="H21" s="134">
        <v>6.5</v>
      </c>
      <c r="I21" s="69">
        <v>4</v>
      </c>
      <c r="J21" s="104">
        <v>20.4</v>
      </c>
    </row>
    <row r="22" spans="1:10" ht="18.75" customHeight="1">
      <c r="A22" s="11">
        <v>20</v>
      </c>
      <c r="B22" s="175" t="s">
        <v>293</v>
      </c>
      <c r="C22" s="179">
        <v>7</v>
      </c>
      <c r="D22" s="183">
        <v>4.8</v>
      </c>
      <c r="E22" s="179">
        <v>5</v>
      </c>
      <c r="F22" s="179">
        <v>1</v>
      </c>
      <c r="G22" s="179">
        <v>2</v>
      </c>
      <c r="H22" s="134">
        <v>2.75</v>
      </c>
      <c r="I22" s="69">
        <v>1.9166666666666667</v>
      </c>
      <c r="J22" s="104">
        <v>18.71666666666667</v>
      </c>
    </row>
    <row r="23" spans="1:10" ht="18.75" customHeight="1">
      <c r="A23" s="11">
        <v>21</v>
      </c>
      <c r="B23" s="175" t="s">
        <v>306</v>
      </c>
      <c r="C23" s="179">
        <v>5</v>
      </c>
      <c r="D23" s="183">
        <v>4</v>
      </c>
      <c r="E23" s="179">
        <v>3</v>
      </c>
      <c r="F23" s="179">
        <v>1</v>
      </c>
      <c r="G23" s="179">
        <v>2.5</v>
      </c>
      <c r="H23" s="134">
        <v>3.5</v>
      </c>
      <c r="I23" s="69">
        <v>2.3333333333333335</v>
      </c>
      <c r="J23" s="104">
        <v>14.333333333333334</v>
      </c>
    </row>
    <row r="24" spans="1:10" ht="18.75" customHeight="1">
      <c r="A24" s="11">
        <v>22</v>
      </c>
      <c r="B24" s="175" t="s">
        <v>307</v>
      </c>
      <c r="C24" s="179">
        <v>6</v>
      </c>
      <c r="D24" s="183">
        <v>3.8</v>
      </c>
      <c r="E24" s="179">
        <v>3.5</v>
      </c>
      <c r="F24" s="179">
        <v>1.5</v>
      </c>
      <c r="G24" s="179">
        <v>4</v>
      </c>
      <c r="H24" s="134">
        <v>4.25</v>
      </c>
      <c r="I24" s="69">
        <v>3.25</v>
      </c>
      <c r="J24" s="104">
        <v>16.55</v>
      </c>
    </row>
    <row r="25" spans="1:10" ht="18.75" customHeight="1">
      <c r="A25" s="11">
        <v>23</v>
      </c>
      <c r="B25" s="175" t="s">
        <v>312</v>
      </c>
      <c r="C25" s="179">
        <v>6</v>
      </c>
      <c r="D25" s="183">
        <v>7.2</v>
      </c>
      <c r="E25" s="179">
        <v>5</v>
      </c>
      <c r="F25" s="179">
        <v>3</v>
      </c>
      <c r="G25" s="179">
        <v>5</v>
      </c>
      <c r="H25" s="134">
        <v>5.5</v>
      </c>
      <c r="I25" s="69">
        <v>4.5</v>
      </c>
      <c r="J25" s="104">
        <v>22.7</v>
      </c>
    </row>
    <row r="26" spans="1:10" ht="18.75" customHeight="1">
      <c r="A26" s="11">
        <v>24</v>
      </c>
      <c r="B26" s="175" t="s">
        <v>313</v>
      </c>
      <c r="C26" s="179">
        <v>5.5</v>
      </c>
      <c r="D26" s="183">
        <v>4.2</v>
      </c>
      <c r="E26" s="179">
        <v>5</v>
      </c>
      <c r="F26" s="179">
        <v>1.5</v>
      </c>
      <c r="G26" s="179">
        <v>6</v>
      </c>
      <c r="H26" s="134">
        <v>3</v>
      </c>
      <c r="I26" s="69">
        <v>3.5</v>
      </c>
      <c r="J26" s="104">
        <v>18.2</v>
      </c>
    </row>
    <row r="27" spans="1:10" ht="18.75" customHeight="1">
      <c r="A27" s="11">
        <v>25</v>
      </c>
      <c r="B27" s="175" t="s">
        <v>322</v>
      </c>
      <c r="C27" s="179">
        <v>6</v>
      </c>
      <c r="D27" s="183">
        <v>4.8</v>
      </c>
      <c r="E27" s="179">
        <v>2.5</v>
      </c>
      <c r="F27" s="179">
        <v>2</v>
      </c>
      <c r="G27" s="179">
        <v>1.5</v>
      </c>
      <c r="H27" s="134">
        <v>5.75</v>
      </c>
      <c r="I27" s="69">
        <v>3.0833333333333335</v>
      </c>
      <c r="J27" s="104">
        <v>16.383333333333333</v>
      </c>
    </row>
    <row r="28" spans="1:10" ht="18.75" customHeight="1">
      <c r="A28" s="11">
        <v>26</v>
      </c>
      <c r="B28" s="175" t="s">
        <v>324</v>
      </c>
      <c r="C28" s="179">
        <v>6.5</v>
      </c>
      <c r="D28" s="183">
        <v>6.8</v>
      </c>
      <c r="E28" s="179">
        <v>5</v>
      </c>
      <c r="F28" s="179">
        <v>5</v>
      </c>
      <c r="G28" s="179">
        <v>5</v>
      </c>
      <c r="H28" s="134">
        <v>5</v>
      </c>
      <c r="I28" s="69">
        <v>5</v>
      </c>
      <c r="J28" s="104">
        <v>23.3</v>
      </c>
    </row>
    <row r="29" spans="1:10" ht="18.75" customHeight="1">
      <c r="A29" s="11">
        <v>27</v>
      </c>
      <c r="B29" s="175" t="s">
        <v>325</v>
      </c>
      <c r="C29" s="179">
        <v>6</v>
      </c>
      <c r="D29" s="183">
        <v>3.6</v>
      </c>
      <c r="E29" s="179">
        <v>5</v>
      </c>
      <c r="F29" s="179">
        <v>2</v>
      </c>
      <c r="G29" s="179">
        <v>3</v>
      </c>
      <c r="H29" s="134">
        <v>4.5</v>
      </c>
      <c r="I29" s="69">
        <v>3.1666666666666665</v>
      </c>
      <c r="J29" s="104">
        <v>17.766666666666666</v>
      </c>
    </row>
    <row r="30" spans="1:10" ht="18.75" customHeight="1">
      <c r="A30" s="11">
        <v>28</v>
      </c>
      <c r="B30" s="175" t="s">
        <v>327</v>
      </c>
      <c r="C30" s="179">
        <v>5.5</v>
      </c>
      <c r="D30" s="183">
        <v>5.4</v>
      </c>
      <c r="E30" s="179">
        <v>6</v>
      </c>
      <c r="F30" s="179">
        <v>1.5</v>
      </c>
      <c r="G30" s="179">
        <v>5</v>
      </c>
      <c r="H30" s="134">
        <v>4.75</v>
      </c>
      <c r="I30" s="69">
        <v>3.75</v>
      </c>
      <c r="J30" s="104">
        <v>20.65</v>
      </c>
    </row>
    <row r="31" spans="1:10" ht="18.75" customHeight="1">
      <c r="A31" s="11">
        <v>29</v>
      </c>
      <c r="B31" s="175" t="s">
        <v>328</v>
      </c>
      <c r="C31" s="179">
        <v>7</v>
      </c>
      <c r="D31" s="183">
        <v>4.2</v>
      </c>
      <c r="E31" s="179">
        <v>5</v>
      </c>
      <c r="F31" s="179">
        <v>3</v>
      </c>
      <c r="G31" s="179">
        <v>6</v>
      </c>
      <c r="H31" s="134">
        <v>4.5</v>
      </c>
      <c r="I31" s="69">
        <v>4.5</v>
      </c>
      <c r="J31" s="104">
        <v>20.7</v>
      </c>
    </row>
    <row r="32" spans="1:10" ht="18.75" customHeight="1">
      <c r="A32" s="11">
        <v>30</v>
      </c>
      <c r="B32" s="175" t="s">
        <v>344</v>
      </c>
      <c r="C32" s="179">
        <v>5</v>
      </c>
      <c r="D32" s="183">
        <v>5.2</v>
      </c>
      <c r="E32" s="179">
        <v>5.5</v>
      </c>
      <c r="F32" s="179">
        <v>3</v>
      </c>
      <c r="G32" s="179">
        <v>3.5</v>
      </c>
      <c r="H32" s="134">
        <v>4.25</v>
      </c>
      <c r="I32" s="69">
        <v>3.5833333333333335</v>
      </c>
      <c r="J32" s="104">
        <v>19.28333333333333</v>
      </c>
    </row>
    <row r="33" spans="1:10" ht="18.75" customHeight="1">
      <c r="A33" s="11">
        <v>31</v>
      </c>
      <c r="B33" s="175" t="s">
        <v>348</v>
      </c>
      <c r="C33" s="179">
        <v>7</v>
      </c>
      <c r="D33" s="183">
        <v>3.6</v>
      </c>
      <c r="E33" s="179">
        <v>2.5</v>
      </c>
      <c r="F33" s="179">
        <v>1</v>
      </c>
      <c r="G33" s="179">
        <v>5.5</v>
      </c>
      <c r="H33" s="134">
        <v>6</v>
      </c>
      <c r="I33" s="69">
        <v>4.166666666666667</v>
      </c>
      <c r="J33" s="104">
        <v>17.266666666666666</v>
      </c>
    </row>
    <row r="34" spans="1:10" ht="18.75" customHeight="1">
      <c r="A34" s="11">
        <v>32</v>
      </c>
      <c r="B34" s="175" t="s">
        <v>352</v>
      </c>
      <c r="C34" s="179">
        <v>5.5</v>
      </c>
      <c r="D34" s="183">
        <v>5.4</v>
      </c>
      <c r="E34" s="179">
        <v>5.5</v>
      </c>
      <c r="F34" s="179">
        <v>1.25</v>
      </c>
      <c r="G34" s="179">
        <v>2.5</v>
      </c>
      <c r="H34" s="134">
        <v>3.5</v>
      </c>
      <c r="I34" s="69">
        <v>2.4166666666666665</v>
      </c>
      <c r="J34" s="104">
        <v>18.816666666666666</v>
      </c>
    </row>
    <row r="35" spans="1:10" ht="18.75" customHeight="1">
      <c r="A35" s="11">
        <v>33</v>
      </c>
      <c r="B35" s="175" t="s">
        <v>353</v>
      </c>
      <c r="C35" s="179">
        <v>4.5</v>
      </c>
      <c r="D35" s="183">
        <v>6</v>
      </c>
      <c r="E35" s="179">
        <v>7</v>
      </c>
      <c r="F35" s="179">
        <v>3</v>
      </c>
      <c r="G35" s="179">
        <v>6.5</v>
      </c>
      <c r="H35" s="134">
        <v>4.75</v>
      </c>
      <c r="I35" s="69">
        <v>4.75</v>
      </c>
      <c r="J35" s="104">
        <v>22.25</v>
      </c>
    </row>
    <row r="36" spans="1:10" ht="18.75" customHeight="1">
      <c r="A36" s="11">
        <v>34</v>
      </c>
      <c r="B36" s="175" t="s">
        <v>354</v>
      </c>
      <c r="C36" s="179">
        <v>5</v>
      </c>
      <c r="D36" s="183">
        <v>2.8</v>
      </c>
      <c r="E36" s="179">
        <v>5</v>
      </c>
      <c r="F36" s="179">
        <v>1</v>
      </c>
      <c r="G36" s="179">
        <v>3.5</v>
      </c>
      <c r="H36" s="134">
        <v>1.75</v>
      </c>
      <c r="I36" s="69">
        <v>2.0833333333333335</v>
      </c>
      <c r="J36" s="104">
        <v>14.883333333333335</v>
      </c>
    </row>
    <row r="37" spans="1:10" ht="18.75" customHeight="1">
      <c r="A37" s="11">
        <v>35</v>
      </c>
      <c r="B37" s="66"/>
      <c r="C37" s="179"/>
      <c r="D37" s="67"/>
      <c r="E37" s="179"/>
      <c r="F37" s="178"/>
      <c r="G37" s="178"/>
      <c r="H37" s="178"/>
      <c r="I37" s="69"/>
      <c r="J37" s="104"/>
    </row>
    <row r="38" spans="1:10" ht="18.75" customHeight="1">
      <c r="A38" s="11">
        <v>36</v>
      </c>
      <c r="B38" s="66"/>
      <c r="C38" s="179"/>
      <c r="D38" s="67"/>
      <c r="E38" s="179"/>
      <c r="F38" s="178"/>
      <c r="G38" s="178"/>
      <c r="H38" s="178"/>
      <c r="I38" s="69"/>
      <c r="J38" s="104"/>
    </row>
    <row r="39" spans="1:10" ht="18.75" customHeight="1">
      <c r="A39" s="11">
        <v>37</v>
      </c>
      <c r="B39" s="66"/>
      <c r="C39" s="113"/>
      <c r="D39" s="113"/>
      <c r="E39" s="113"/>
      <c r="F39" s="113"/>
      <c r="G39" s="113"/>
      <c r="H39" s="113"/>
      <c r="I39" s="114"/>
      <c r="J39" s="114"/>
    </row>
    <row r="40" spans="1:10" ht="18.75" customHeight="1">
      <c r="A40" s="11">
        <v>38</v>
      </c>
      <c r="B40" s="66"/>
      <c r="C40" s="113"/>
      <c r="D40" s="113"/>
      <c r="E40" s="113"/>
      <c r="F40" s="113"/>
      <c r="G40" s="113"/>
      <c r="H40" s="113"/>
      <c r="I40" s="114"/>
      <c r="J40" s="114"/>
    </row>
    <row r="41" spans="1:10" ht="18.75" customHeight="1">
      <c r="A41" s="11">
        <v>39</v>
      </c>
      <c r="B41" s="66"/>
      <c r="C41" s="113"/>
      <c r="D41" s="113"/>
      <c r="E41" s="113"/>
      <c r="F41" s="113"/>
      <c r="G41" s="113"/>
      <c r="H41" s="113"/>
      <c r="I41" s="114"/>
      <c r="J41" s="114"/>
    </row>
    <row r="42" spans="1:10" ht="18.75" customHeight="1">
      <c r="A42" s="11">
        <v>40</v>
      </c>
      <c r="B42" s="66"/>
      <c r="C42" s="113"/>
      <c r="D42" s="113"/>
      <c r="E42" s="113"/>
      <c r="F42" s="113"/>
      <c r="G42" s="113"/>
      <c r="H42" s="113"/>
      <c r="I42" s="114"/>
      <c r="J42" s="114"/>
    </row>
    <row r="43" spans="1:9" ht="18.75" customHeight="1">
      <c r="A43" s="50"/>
      <c r="B43" s="8"/>
      <c r="C43" s="51"/>
      <c r="D43" s="51"/>
      <c r="E43" s="51"/>
      <c r="F43" s="51"/>
      <c r="G43" s="51"/>
      <c r="H43" s="51"/>
      <c r="I43" s="51"/>
    </row>
    <row r="44" spans="1:9" ht="18.75" customHeight="1">
      <c r="A44" s="50"/>
      <c r="B44" s="8"/>
      <c r="C44" s="51"/>
      <c r="D44" s="51"/>
      <c r="E44" s="51"/>
      <c r="F44" s="51"/>
      <c r="G44" s="51"/>
      <c r="H44" s="51"/>
      <c r="I44" s="51"/>
    </row>
    <row r="45" spans="1:9" ht="18.75" customHeight="1">
      <c r="A45" s="50"/>
      <c r="B45" s="8"/>
      <c r="C45" s="51"/>
      <c r="D45" s="51"/>
      <c r="E45" s="51"/>
      <c r="F45" s="51"/>
      <c r="G45" s="51"/>
      <c r="H45" s="51"/>
      <c r="I45" s="51"/>
    </row>
    <row r="46" spans="1:9" ht="18.75" customHeight="1">
      <c r="A46" s="50"/>
      <c r="B46" s="8"/>
      <c r="C46" s="51"/>
      <c r="D46" s="51"/>
      <c r="E46" s="51"/>
      <c r="F46" s="51"/>
      <c r="G46" s="51"/>
      <c r="H46" s="51"/>
      <c r="I46" s="51"/>
    </row>
    <row r="47" spans="1:9" ht="18.75" customHeight="1">
      <c r="A47" s="50"/>
      <c r="B47" s="8"/>
      <c r="C47" s="51"/>
      <c r="D47" s="51"/>
      <c r="E47" s="51"/>
      <c r="F47" s="51"/>
      <c r="G47" s="51"/>
      <c r="H47" s="51"/>
      <c r="I47" s="51"/>
    </row>
    <row r="48" spans="1:9" ht="18.75" customHeight="1">
      <c r="A48" s="50"/>
      <c r="B48" s="8"/>
      <c r="C48" s="51"/>
      <c r="D48" s="51"/>
      <c r="E48" s="51"/>
      <c r="F48" s="51"/>
      <c r="G48" s="51"/>
      <c r="H48" s="51"/>
      <c r="I48" s="51"/>
    </row>
    <row r="49" spans="1:9" ht="18.75" customHeight="1">
      <c r="A49" s="50"/>
      <c r="B49" s="8"/>
      <c r="C49" s="51"/>
      <c r="D49" s="51"/>
      <c r="E49" s="51"/>
      <c r="F49" s="51"/>
      <c r="G49" s="51"/>
      <c r="H49" s="51"/>
      <c r="I49" s="51"/>
    </row>
    <row r="50" spans="1:10" s="54" customFormat="1" ht="18.75" customHeight="1">
      <c r="A50" s="61"/>
      <c r="B50" s="52"/>
      <c r="C50" s="53">
        <f>COUNTIF(C3:C46,"&gt;=5")</f>
        <v>29</v>
      </c>
      <c r="D50" s="53">
        <f aca="true" t="shared" si="0" ref="D50:I50">COUNTIF(D3:D46,"&gt;=5")</f>
        <v>13</v>
      </c>
      <c r="E50" s="53">
        <f t="shared" si="0"/>
        <v>14</v>
      </c>
      <c r="F50" s="53">
        <f t="shared" si="0"/>
        <v>1</v>
      </c>
      <c r="G50" s="53">
        <f t="shared" si="0"/>
        <v>9</v>
      </c>
      <c r="H50" s="53">
        <f t="shared" si="0"/>
        <v>10</v>
      </c>
      <c r="I50" s="53">
        <f t="shared" si="0"/>
        <v>2</v>
      </c>
      <c r="J50" s="53">
        <f>COUNTIF(J3:J46,"&gt;=20")</f>
        <v>6</v>
      </c>
    </row>
    <row r="51" spans="1:10" s="49" customFormat="1" ht="18.75" customHeight="1">
      <c r="A51" s="55"/>
      <c r="B51" s="56"/>
      <c r="C51" s="48">
        <f aca="true" t="shared" si="1" ref="C51:J51">COUNT(C3:C46)</f>
        <v>32</v>
      </c>
      <c r="D51" s="48">
        <f t="shared" si="1"/>
        <v>32</v>
      </c>
      <c r="E51" s="48">
        <f t="shared" si="1"/>
        <v>32</v>
      </c>
      <c r="F51" s="48">
        <f t="shared" si="1"/>
        <v>32</v>
      </c>
      <c r="G51" s="48">
        <f t="shared" si="1"/>
        <v>32</v>
      </c>
      <c r="H51" s="48">
        <f t="shared" si="1"/>
        <v>32</v>
      </c>
      <c r="I51" s="48">
        <f t="shared" si="1"/>
        <v>32</v>
      </c>
      <c r="J51" s="48">
        <f t="shared" si="1"/>
        <v>32</v>
      </c>
    </row>
    <row r="52" spans="1:10" ht="18.75" customHeight="1">
      <c r="A52" s="50"/>
      <c r="B52" s="8"/>
      <c r="C52" s="65">
        <f aca="true" t="shared" si="2" ref="C52:J52">C50/C51*100</f>
        <v>90.625</v>
      </c>
      <c r="D52" s="65">
        <f t="shared" si="2"/>
        <v>40.625</v>
      </c>
      <c r="E52" s="65">
        <f t="shared" si="2"/>
        <v>43.75</v>
      </c>
      <c r="F52" s="65">
        <f t="shared" si="2"/>
        <v>3.125</v>
      </c>
      <c r="G52" s="65">
        <f t="shared" si="2"/>
        <v>28.125</v>
      </c>
      <c r="H52" s="65">
        <f t="shared" si="2"/>
        <v>31.25</v>
      </c>
      <c r="I52" s="65">
        <f t="shared" si="2"/>
        <v>6.25</v>
      </c>
      <c r="J52" s="65">
        <f t="shared" si="2"/>
        <v>18.75</v>
      </c>
    </row>
    <row r="53" spans="1:9" ht="18.75" customHeight="1">
      <c r="A53" s="50"/>
      <c r="B53" s="8"/>
      <c r="C53" s="51"/>
      <c r="D53" s="51"/>
      <c r="E53" s="51"/>
      <c r="F53" s="51"/>
      <c r="G53" s="51"/>
      <c r="H53" s="51"/>
      <c r="I53" s="51"/>
    </row>
  </sheetData>
  <sheetProtection/>
  <mergeCells count="2">
    <mergeCell ref="A1:B1"/>
    <mergeCell ref="C1:J1"/>
  </mergeCells>
  <printOptions/>
  <pageMargins left="0.5" right="0.25" top="0.5" bottom="0.25" header="0.511811023622047" footer="0.47244094488189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6">
      <selection activeCell="F27" sqref="F27"/>
    </sheetView>
  </sheetViews>
  <sheetFormatPr defaultColWidth="12.57421875" defaultRowHeight="12.75"/>
  <cols>
    <col min="1" max="1" width="4.421875" style="10" customWidth="1"/>
    <col min="2" max="2" width="31.140625" style="22" customWidth="1"/>
    <col min="3" max="10" width="7.7109375" style="111" customWidth="1"/>
    <col min="11" max="16384" width="12.57421875" style="111" customWidth="1"/>
  </cols>
  <sheetData>
    <row r="1" spans="1:10" ht="18.75" customHeight="1">
      <c r="A1" s="326" t="s">
        <v>70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1" ht="18.75" customHeight="1">
      <c r="A3" s="11">
        <v>1</v>
      </c>
      <c r="B3" s="175" t="s">
        <v>105</v>
      </c>
      <c r="C3" s="179">
        <v>5</v>
      </c>
      <c r="D3" s="183">
        <v>6</v>
      </c>
      <c r="E3" s="67">
        <v>5</v>
      </c>
      <c r="F3" s="179">
        <v>3</v>
      </c>
      <c r="G3" s="179">
        <v>0.5</v>
      </c>
      <c r="H3" s="134">
        <v>6.75</v>
      </c>
      <c r="I3" s="69">
        <v>3.4166666666666665</v>
      </c>
      <c r="J3" s="104">
        <v>19.416666666666668</v>
      </c>
      <c r="K3" s="111">
        <v>1</v>
      </c>
    </row>
    <row r="4" spans="1:10" ht="18.75" customHeight="1">
      <c r="A4" s="11">
        <v>2</v>
      </c>
      <c r="B4" s="175" t="s">
        <v>123</v>
      </c>
      <c r="C4" s="179">
        <v>7.5</v>
      </c>
      <c r="D4" s="183">
        <v>3.8</v>
      </c>
      <c r="E4" s="67">
        <v>5</v>
      </c>
      <c r="F4" s="179">
        <v>3</v>
      </c>
      <c r="G4" s="179">
        <v>5.5</v>
      </c>
      <c r="H4" s="134">
        <v>6.5</v>
      </c>
      <c r="I4" s="69">
        <v>5</v>
      </c>
      <c r="J4" s="104">
        <v>21.3</v>
      </c>
    </row>
    <row r="5" spans="1:11" ht="18.75" customHeight="1">
      <c r="A5" s="11">
        <v>3</v>
      </c>
      <c r="B5" s="175" t="s">
        <v>124</v>
      </c>
      <c r="C5" s="179">
        <v>5</v>
      </c>
      <c r="D5" s="183">
        <v>5</v>
      </c>
      <c r="E5" s="67">
        <v>5</v>
      </c>
      <c r="F5" s="179">
        <v>3.25</v>
      </c>
      <c r="G5" s="179">
        <v>3.5</v>
      </c>
      <c r="H5" s="134">
        <v>6</v>
      </c>
      <c r="I5" s="69">
        <v>4.25</v>
      </c>
      <c r="J5" s="104">
        <v>19.25</v>
      </c>
      <c r="K5" s="111">
        <v>2</v>
      </c>
    </row>
    <row r="6" spans="1:11" ht="18.75" customHeight="1">
      <c r="A6" s="11">
        <v>4</v>
      </c>
      <c r="B6" s="175" t="s">
        <v>129</v>
      </c>
      <c r="C6" s="179">
        <v>5</v>
      </c>
      <c r="D6" s="183">
        <v>2.6</v>
      </c>
      <c r="E6" s="67">
        <v>3</v>
      </c>
      <c r="F6" s="179">
        <v>1</v>
      </c>
      <c r="G6" s="179">
        <v>2.5</v>
      </c>
      <c r="H6" s="134">
        <v>2.5</v>
      </c>
      <c r="I6" s="69">
        <v>2</v>
      </c>
      <c r="J6" s="104">
        <v>12.6</v>
      </c>
      <c r="K6" s="111">
        <v>3</v>
      </c>
    </row>
    <row r="7" spans="1:11" ht="18.75" customHeight="1">
      <c r="A7" s="11">
        <v>5</v>
      </c>
      <c r="B7" s="175" t="s">
        <v>133</v>
      </c>
      <c r="C7" s="179">
        <v>5</v>
      </c>
      <c r="D7" s="183">
        <v>3.8</v>
      </c>
      <c r="E7" s="67">
        <v>4.5</v>
      </c>
      <c r="F7" s="179">
        <v>0.75</v>
      </c>
      <c r="G7" s="179">
        <v>1.5</v>
      </c>
      <c r="H7" s="134">
        <v>2.25</v>
      </c>
      <c r="I7" s="69">
        <v>1.5</v>
      </c>
      <c r="J7" s="104">
        <v>14.8</v>
      </c>
      <c r="K7" s="111">
        <v>4</v>
      </c>
    </row>
    <row r="8" spans="1:11" ht="18.75" customHeight="1">
      <c r="A8" s="11">
        <v>6</v>
      </c>
      <c r="B8" s="175" t="s">
        <v>141</v>
      </c>
      <c r="C8" s="179">
        <v>6</v>
      </c>
      <c r="D8" s="183">
        <v>5.2</v>
      </c>
      <c r="E8" s="67">
        <v>5.5</v>
      </c>
      <c r="F8" s="179">
        <v>2</v>
      </c>
      <c r="G8" s="179">
        <v>2.5</v>
      </c>
      <c r="H8" s="134">
        <v>4.5</v>
      </c>
      <c r="I8" s="69">
        <v>3</v>
      </c>
      <c r="J8" s="104">
        <v>19.7</v>
      </c>
      <c r="K8" s="111">
        <v>5</v>
      </c>
    </row>
    <row r="9" spans="1:11" ht="18.75" customHeight="1">
      <c r="A9" s="11">
        <v>7</v>
      </c>
      <c r="B9" s="175" t="s">
        <v>154</v>
      </c>
      <c r="C9" s="179">
        <v>6</v>
      </c>
      <c r="D9" s="183">
        <v>5</v>
      </c>
      <c r="E9" s="179">
        <v>5</v>
      </c>
      <c r="F9" s="179">
        <v>3.5</v>
      </c>
      <c r="G9" s="179">
        <v>6</v>
      </c>
      <c r="H9" s="134">
        <v>7.5</v>
      </c>
      <c r="I9" s="69">
        <v>5.666666666666667</v>
      </c>
      <c r="J9" s="104">
        <v>21.666666666666668</v>
      </c>
      <c r="K9" s="111">
        <v>6</v>
      </c>
    </row>
    <row r="10" spans="1:11" ht="18.75" customHeight="1">
      <c r="A10" s="11">
        <v>8</v>
      </c>
      <c r="B10" s="175" t="s">
        <v>46</v>
      </c>
      <c r="C10" s="179">
        <v>0</v>
      </c>
      <c r="D10" s="183">
        <v>6.4</v>
      </c>
      <c r="E10" s="179">
        <v>4</v>
      </c>
      <c r="F10" s="179">
        <v>5.5</v>
      </c>
      <c r="G10" s="179">
        <v>5</v>
      </c>
      <c r="H10" s="134">
        <v>7.25</v>
      </c>
      <c r="I10" s="69">
        <v>5.916666666666667</v>
      </c>
      <c r="J10" s="104">
        <v>16.316666666666666</v>
      </c>
      <c r="K10" s="111">
        <v>7</v>
      </c>
    </row>
    <row r="11" spans="1:11" ht="18.75" customHeight="1">
      <c r="A11" s="11">
        <v>9</v>
      </c>
      <c r="B11" s="175" t="s">
        <v>160</v>
      </c>
      <c r="C11" s="179">
        <v>5</v>
      </c>
      <c r="D11" s="183">
        <v>5.6</v>
      </c>
      <c r="E11" s="179">
        <v>3</v>
      </c>
      <c r="F11" s="179">
        <v>4</v>
      </c>
      <c r="G11" s="179">
        <v>6</v>
      </c>
      <c r="H11" s="134">
        <v>6.5</v>
      </c>
      <c r="I11" s="69">
        <v>5.5</v>
      </c>
      <c r="J11" s="104">
        <v>19.1</v>
      </c>
      <c r="K11" s="111">
        <v>8</v>
      </c>
    </row>
    <row r="12" spans="1:11" ht="18.75" customHeight="1">
      <c r="A12" s="11">
        <v>10</v>
      </c>
      <c r="B12" s="175" t="s">
        <v>161</v>
      </c>
      <c r="C12" s="179">
        <v>3</v>
      </c>
      <c r="D12" s="183">
        <v>4.4</v>
      </c>
      <c r="E12" s="179">
        <v>3</v>
      </c>
      <c r="F12" s="179">
        <v>4.5</v>
      </c>
      <c r="G12" s="179">
        <v>5</v>
      </c>
      <c r="H12" s="134">
        <v>5.75</v>
      </c>
      <c r="I12" s="69">
        <v>5.083333333333333</v>
      </c>
      <c r="J12" s="104">
        <v>15.483333333333334</v>
      </c>
      <c r="K12" s="111">
        <v>9</v>
      </c>
    </row>
    <row r="13" spans="1:11" ht="18.75" customHeight="1">
      <c r="A13" s="11">
        <v>11</v>
      </c>
      <c r="B13" s="175" t="s">
        <v>173</v>
      </c>
      <c r="C13" s="179">
        <v>5</v>
      </c>
      <c r="D13" s="183">
        <v>4.2</v>
      </c>
      <c r="E13" s="179">
        <v>4</v>
      </c>
      <c r="F13" s="179">
        <v>1</v>
      </c>
      <c r="G13" s="179">
        <v>2.5</v>
      </c>
      <c r="H13" s="134">
        <v>3.75</v>
      </c>
      <c r="I13" s="69">
        <v>2.4166666666666665</v>
      </c>
      <c r="J13" s="104">
        <v>15.616666666666665</v>
      </c>
      <c r="K13" s="111">
        <v>10</v>
      </c>
    </row>
    <row r="14" spans="1:11" ht="18.75" customHeight="1">
      <c r="A14" s="11">
        <v>12</v>
      </c>
      <c r="B14" s="175" t="s">
        <v>176</v>
      </c>
      <c r="C14" s="179">
        <v>4</v>
      </c>
      <c r="D14" s="183">
        <v>3.6</v>
      </c>
      <c r="E14" s="179">
        <v>4</v>
      </c>
      <c r="F14" s="179">
        <v>1.75</v>
      </c>
      <c r="G14" s="179">
        <v>6.5</v>
      </c>
      <c r="H14" s="134">
        <v>4.75</v>
      </c>
      <c r="I14" s="69">
        <v>4.333333333333333</v>
      </c>
      <c r="J14" s="104">
        <v>15.933333333333334</v>
      </c>
      <c r="K14" s="111">
        <v>11</v>
      </c>
    </row>
    <row r="15" spans="1:11" ht="18.75" customHeight="1">
      <c r="A15" s="11">
        <v>13</v>
      </c>
      <c r="B15" s="175" t="s">
        <v>189</v>
      </c>
      <c r="C15" s="179">
        <v>5.5</v>
      </c>
      <c r="D15" s="183">
        <v>4.6</v>
      </c>
      <c r="E15" s="179">
        <v>3</v>
      </c>
      <c r="F15" s="179">
        <v>1</v>
      </c>
      <c r="G15" s="179">
        <v>5.5</v>
      </c>
      <c r="H15" s="134">
        <v>3.5</v>
      </c>
      <c r="I15" s="69">
        <v>3.3333333333333335</v>
      </c>
      <c r="J15" s="104">
        <v>16.433333333333334</v>
      </c>
      <c r="K15" s="111">
        <v>12</v>
      </c>
    </row>
    <row r="16" spans="1:11" ht="18.75" customHeight="1">
      <c r="A16" s="11">
        <v>14</v>
      </c>
      <c r="B16" s="175" t="s">
        <v>190</v>
      </c>
      <c r="C16" s="179">
        <v>7</v>
      </c>
      <c r="D16" s="183">
        <v>6.6</v>
      </c>
      <c r="E16" s="179">
        <v>5.5</v>
      </c>
      <c r="F16" s="179">
        <v>3.25</v>
      </c>
      <c r="G16" s="179">
        <v>8</v>
      </c>
      <c r="H16" s="134">
        <v>5.25</v>
      </c>
      <c r="I16" s="69">
        <v>5.5</v>
      </c>
      <c r="J16" s="104">
        <v>24.6</v>
      </c>
      <c r="K16" s="111">
        <v>13</v>
      </c>
    </row>
    <row r="17" spans="1:11" ht="18.75" customHeight="1">
      <c r="A17" s="11">
        <v>15</v>
      </c>
      <c r="B17" s="175" t="s">
        <v>201</v>
      </c>
      <c r="C17" s="179">
        <v>7</v>
      </c>
      <c r="D17" s="183">
        <v>4.8</v>
      </c>
      <c r="E17" s="179">
        <v>4</v>
      </c>
      <c r="F17" s="179">
        <v>1.5</v>
      </c>
      <c r="G17" s="179">
        <v>6</v>
      </c>
      <c r="H17" s="134">
        <v>5.75</v>
      </c>
      <c r="I17" s="69">
        <v>4.416666666666667</v>
      </c>
      <c r="J17" s="104">
        <v>20.21666666666667</v>
      </c>
      <c r="K17" s="111">
        <v>14</v>
      </c>
    </row>
    <row r="18" spans="1:10" ht="18.75" customHeight="1">
      <c r="A18" s="11">
        <v>16</v>
      </c>
      <c r="B18" s="175" t="s">
        <v>203</v>
      </c>
      <c r="C18" s="179">
        <v>5.5</v>
      </c>
      <c r="D18" s="183">
        <v>4.2</v>
      </c>
      <c r="E18" s="179">
        <v>5</v>
      </c>
      <c r="F18" s="179">
        <v>1</v>
      </c>
      <c r="G18" s="179">
        <v>7.5</v>
      </c>
      <c r="H18" s="134">
        <v>5.75</v>
      </c>
      <c r="I18" s="69">
        <v>4.75</v>
      </c>
      <c r="J18" s="104">
        <v>19.45</v>
      </c>
    </row>
    <row r="19" spans="1:11" ht="18.75" customHeight="1">
      <c r="A19" s="11">
        <v>17</v>
      </c>
      <c r="B19" s="175" t="s">
        <v>208</v>
      </c>
      <c r="C19" s="179">
        <v>6</v>
      </c>
      <c r="D19" s="183">
        <v>2.4</v>
      </c>
      <c r="E19" s="179">
        <v>3</v>
      </c>
      <c r="F19" s="179">
        <v>2</v>
      </c>
      <c r="G19" s="179">
        <v>4.5</v>
      </c>
      <c r="H19" s="134">
        <v>4.75</v>
      </c>
      <c r="I19" s="69">
        <v>3.75</v>
      </c>
      <c r="J19" s="104">
        <v>15.15</v>
      </c>
      <c r="K19" s="111">
        <v>15</v>
      </c>
    </row>
    <row r="20" spans="1:11" ht="18.75" customHeight="1">
      <c r="A20" s="11">
        <v>18</v>
      </c>
      <c r="B20" s="175" t="s">
        <v>212</v>
      </c>
      <c r="C20" s="179">
        <v>5</v>
      </c>
      <c r="D20" s="183">
        <v>5.2</v>
      </c>
      <c r="E20" s="179">
        <v>2.5</v>
      </c>
      <c r="F20" s="179">
        <v>2</v>
      </c>
      <c r="G20" s="179">
        <v>4.5</v>
      </c>
      <c r="H20" s="134">
        <v>5.5</v>
      </c>
      <c r="I20" s="69">
        <v>4</v>
      </c>
      <c r="J20" s="104">
        <v>16.7</v>
      </c>
      <c r="K20" s="111">
        <v>16</v>
      </c>
    </row>
    <row r="21" spans="1:11" ht="18.75" customHeight="1">
      <c r="A21" s="11">
        <v>19</v>
      </c>
      <c r="B21" s="175" t="s">
        <v>214</v>
      </c>
      <c r="C21" s="179">
        <v>6.5</v>
      </c>
      <c r="D21" s="183">
        <v>3</v>
      </c>
      <c r="E21" s="179">
        <v>4</v>
      </c>
      <c r="F21" s="179">
        <v>0.5</v>
      </c>
      <c r="G21" s="179">
        <v>2.5</v>
      </c>
      <c r="H21" s="134">
        <v>5</v>
      </c>
      <c r="I21" s="69">
        <v>2.6666666666666665</v>
      </c>
      <c r="J21" s="104">
        <v>12.166666666666666</v>
      </c>
      <c r="K21" s="111">
        <v>17</v>
      </c>
    </row>
    <row r="22" spans="1:11" ht="18.75" customHeight="1">
      <c r="A22" s="11">
        <v>20</v>
      </c>
      <c r="B22" s="175" t="s">
        <v>236</v>
      </c>
      <c r="C22" s="179">
        <v>7</v>
      </c>
      <c r="D22" s="183">
        <v>8.8</v>
      </c>
      <c r="E22" s="179">
        <v>5</v>
      </c>
      <c r="F22" s="179">
        <v>5</v>
      </c>
      <c r="G22" s="179">
        <v>9</v>
      </c>
      <c r="H22" s="134">
        <v>8.25</v>
      </c>
      <c r="I22" s="69">
        <v>7.416666666666667</v>
      </c>
      <c r="J22" s="104">
        <v>28.21666666666667</v>
      </c>
      <c r="K22" s="111">
        <v>18</v>
      </c>
    </row>
    <row r="23" spans="1:11" ht="18.75" customHeight="1">
      <c r="A23" s="11">
        <v>21</v>
      </c>
      <c r="B23" s="175" t="s">
        <v>249</v>
      </c>
      <c r="C23" s="179">
        <v>6</v>
      </c>
      <c r="D23" s="183">
        <v>5.4</v>
      </c>
      <c r="E23" s="179">
        <v>4.5</v>
      </c>
      <c r="F23" s="179">
        <v>1</v>
      </c>
      <c r="G23" s="179">
        <v>3.5</v>
      </c>
      <c r="H23" s="134">
        <v>4.25</v>
      </c>
      <c r="I23" s="69">
        <v>2.9166666666666665</v>
      </c>
      <c r="J23" s="104">
        <v>18.816666666666666</v>
      </c>
      <c r="K23" s="111">
        <v>19</v>
      </c>
    </row>
    <row r="24" spans="1:11" ht="18.75" customHeight="1">
      <c r="A24" s="11">
        <v>22</v>
      </c>
      <c r="B24" s="175" t="s">
        <v>251</v>
      </c>
      <c r="C24" s="179">
        <v>6.5</v>
      </c>
      <c r="D24" s="183">
        <v>4.4</v>
      </c>
      <c r="E24" s="179">
        <v>3.5</v>
      </c>
      <c r="F24" s="179">
        <v>1</v>
      </c>
      <c r="G24" s="179">
        <v>6</v>
      </c>
      <c r="H24" s="134">
        <v>5.75</v>
      </c>
      <c r="I24" s="69">
        <v>4.25</v>
      </c>
      <c r="J24" s="104">
        <v>18.65</v>
      </c>
      <c r="K24" s="111">
        <v>20</v>
      </c>
    </row>
    <row r="25" spans="1:11" ht="15.75">
      <c r="A25" s="11">
        <v>23</v>
      </c>
      <c r="B25" s="175" t="s">
        <v>257</v>
      </c>
      <c r="C25" s="179">
        <v>7</v>
      </c>
      <c r="D25" s="183">
        <v>3.6</v>
      </c>
      <c r="E25" s="179">
        <v>2.5</v>
      </c>
      <c r="F25" s="179">
        <v>2</v>
      </c>
      <c r="G25" s="179">
        <v>4.5</v>
      </c>
      <c r="H25" s="134">
        <v>5.25</v>
      </c>
      <c r="I25" s="69">
        <v>3.9166666666666665</v>
      </c>
      <c r="J25" s="104">
        <v>17.016666666666666</v>
      </c>
      <c r="K25" s="111">
        <v>21</v>
      </c>
    </row>
    <row r="26" spans="1:11" ht="15.75">
      <c r="A26" s="11">
        <v>24</v>
      </c>
      <c r="B26" s="175" t="s">
        <v>267</v>
      </c>
      <c r="C26" s="179">
        <v>7</v>
      </c>
      <c r="D26" s="183">
        <v>4.8</v>
      </c>
      <c r="E26" s="179">
        <v>5</v>
      </c>
      <c r="F26" s="179">
        <v>2</v>
      </c>
      <c r="G26" s="179">
        <v>2.5</v>
      </c>
      <c r="H26" s="134">
        <v>4.75</v>
      </c>
      <c r="I26" s="69">
        <v>3.0833333333333335</v>
      </c>
      <c r="J26" s="104">
        <v>19.883333333333333</v>
      </c>
      <c r="K26" s="111">
        <v>22</v>
      </c>
    </row>
    <row r="27" spans="1:11" ht="15.75">
      <c r="A27" s="11">
        <v>25</v>
      </c>
      <c r="B27" s="175" t="s">
        <v>268</v>
      </c>
      <c r="C27" s="179">
        <v>2</v>
      </c>
      <c r="D27" s="183">
        <v>5.2</v>
      </c>
      <c r="E27" s="179">
        <v>2</v>
      </c>
      <c r="F27" s="179">
        <v>0.5</v>
      </c>
      <c r="G27" s="179">
        <v>2.5</v>
      </c>
      <c r="H27" s="134">
        <v>3.25</v>
      </c>
      <c r="I27" s="69">
        <v>2.0833333333333335</v>
      </c>
      <c r="J27" s="104">
        <v>11.283333333333333</v>
      </c>
      <c r="K27" s="111">
        <v>23</v>
      </c>
    </row>
    <row r="28" spans="1:11" ht="18.75" customHeight="1">
      <c r="A28" s="11">
        <v>26</v>
      </c>
      <c r="B28" s="175" t="s">
        <v>278</v>
      </c>
      <c r="C28" s="179">
        <v>0</v>
      </c>
      <c r="D28" s="183">
        <v>4.2</v>
      </c>
      <c r="E28" s="179">
        <v>1</v>
      </c>
      <c r="F28" s="179">
        <v>2</v>
      </c>
      <c r="G28" s="179">
        <v>3</v>
      </c>
      <c r="H28" s="134">
        <v>5.5</v>
      </c>
      <c r="I28" s="69">
        <v>3.5</v>
      </c>
      <c r="J28" s="104">
        <v>8.7</v>
      </c>
      <c r="K28" s="111">
        <v>24</v>
      </c>
    </row>
    <row r="29" spans="1:11" ht="18.75" customHeight="1">
      <c r="A29" s="11">
        <v>27</v>
      </c>
      <c r="B29" s="175" t="s">
        <v>279</v>
      </c>
      <c r="C29" s="179">
        <v>1.5</v>
      </c>
      <c r="D29" s="183">
        <v>4.6</v>
      </c>
      <c r="E29" s="179">
        <v>3</v>
      </c>
      <c r="F29" s="179">
        <v>2</v>
      </c>
      <c r="G29" s="179">
        <v>2</v>
      </c>
      <c r="H29" s="134">
        <v>2.75</v>
      </c>
      <c r="I29" s="69">
        <v>2.25</v>
      </c>
      <c r="J29" s="104">
        <v>11.35</v>
      </c>
      <c r="K29" s="111">
        <v>25</v>
      </c>
    </row>
    <row r="30" spans="1:11" ht="15.75">
      <c r="A30" s="11">
        <v>28</v>
      </c>
      <c r="B30" s="175" t="s">
        <v>289</v>
      </c>
      <c r="C30" s="179">
        <v>5</v>
      </c>
      <c r="D30" s="183">
        <v>4.4</v>
      </c>
      <c r="E30" s="179">
        <v>3.5</v>
      </c>
      <c r="F30" s="179">
        <v>1.5</v>
      </c>
      <c r="G30" s="179">
        <v>2.5</v>
      </c>
      <c r="H30" s="134">
        <v>2.5</v>
      </c>
      <c r="I30" s="69">
        <v>2.1666666666666665</v>
      </c>
      <c r="J30" s="104">
        <v>15.066666666666666</v>
      </c>
      <c r="K30" s="111">
        <v>26</v>
      </c>
    </row>
    <row r="31" spans="1:11" ht="15.75">
      <c r="A31" s="11">
        <v>29</v>
      </c>
      <c r="B31" s="175" t="s">
        <v>316</v>
      </c>
      <c r="C31" s="179">
        <v>5.5</v>
      </c>
      <c r="D31" s="183">
        <v>4.4</v>
      </c>
      <c r="E31" s="179">
        <v>4.5</v>
      </c>
      <c r="F31" s="179">
        <v>2.5</v>
      </c>
      <c r="G31" s="179">
        <v>7</v>
      </c>
      <c r="H31" s="134">
        <v>5.75</v>
      </c>
      <c r="I31" s="69">
        <v>5.083333333333333</v>
      </c>
      <c r="J31" s="104">
        <v>19.483333333333334</v>
      </c>
      <c r="K31" s="111">
        <v>27</v>
      </c>
    </row>
    <row r="32" spans="1:11" ht="15.75">
      <c r="A32" s="11">
        <v>30</v>
      </c>
      <c r="B32" s="175" t="s">
        <v>320</v>
      </c>
      <c r="C32" s="179">
        <v>5.5</v>
      </c>
      <c r="D32" s="183">
        <v>4.2</v>
      </c>
      <c r="E32" s="179">
        <v>2</v>
      </c>
      <c r="F32" s="179">
        <v>2</v>
      </c>
      <c r="G32" s="179">
        <v>4</v>
      </c>
      <c r="H32" s="134">
        <v>5.75</v>
      </c>
      <c r="I32" s="69">
        <v>3.9166666666666665</v>
      </c>
      <c r="J32" s="104">
        <v>15.616666666666665</v>
      </c>
      <c r="K32" s="111">
        <v>28</v>
      </c>
    </row>
    <row r="33" spans="1:11" ht="18.75" customHeight="1">
      <c r="A33" s="11">
        <v>31</v>
      </c>
      <c r="B33" s="175" t="s">
        <v>321</v>
      </c>
      <c r="C33" s="179">
        <v>7</v>
      </c>
      <c r="D33" s="183">
        <v>3.8</v>
      </c>
      <c r="E33" s="179">
        <v>2.5</v>
      </c>
      <c r="F33" s="179">
        <v>2</v>
      </c>
      <c r="G33" s="179">
        <v>3.5</v>
      </c>
      <c r="H33" s="134">
        <v>6.75</v>
      </c>
      <c r="I33" s="69">
        <v>4.083333333333333</v>
      </c>
      <c r="J33" s="104">
        <v>17.383333333333333</v>
      </c>
      <c r="K33" s="111">
        <v>29</v>
      </c>
    </row>
    <row r="34" spans="1:11" ht="18.75" customHeight="1">
      <c r="A34" s="11">
        <v>32</v>
      </c>
      <c r="B34" s="175" t="s">
        <v>334</v>
      </c>
      <c r="C34" s="179">
        <v>4</v>
      </c>
      <c r="D34" s="183">
        <v>6</v>
      </c>
      <c r="E34" s="179">
        <v>6</v>
      </c>
      <c r="F34" s="179">
        <v>1</v>
      </c>
      <c r="G34" s="179">
        <v>5</v>
      </c>
      <c r="H34" s="134">
        <v>5</v>
      </c>
      <c r="I34" s="69">
        <v>3.6666666666666665</v>
      </c>
      <c r="J34" s="104">
        <v>19.666666666666668</v>
      </c>
      <c r="K34" s="111">
        <v>30</v>
      </c>
    </row>
    <row r="35" spans="1:11" ht="15.75">
      <c r="A35" s="11">
        <v>33</v>
      </c>
      <c r="B35" s="175" t="s">
        <v>336</v>
      </c>
      <c r="C35" s="179">
        <v>3.5</v>
      </c>
      <c r="D35" s="183">
        <v>6.2</v>
      </c>
      <c r="E35" s="179">
        <v>6</v>
      </c>
      <c r="F35" s="179">
        <v>1.5</v>
      </c>
      <c r="G35" s="179">
        <v>6.5</v>
      </c>
      <c r="H35" s="134">
        <v>5.25</v>
      </c>
      <c r="I35" s="69">
        <v>4.416666666666667</v>
      </c>
      <c r="J35" s="104">
        <v>20.116666666666667</v>
      </c>
      <c r="K35" s="111">
        <v>31</v>
      </c>
    </row>
    <row r="36" spans="1:11" ht="15.75">
      <c r="A36" s="11">
        <v>34</v>
      </c>
      <c r="B36" s="175" t="s">
        <v>346</v>
      </c>
      <c r="C36" s="179">
        <v>5.5</v>
      </c>
      <c r="D36" s="183">
        <v>7.2</v>
      </c>
      <c r="E36" s="179">
        <v>5</v>
      </c>
      <c r="F36" s="179">
        <v>3</v>
      </c>
      <c r="G36" s="179">
        <v>6.5</v>
      </c>
      <c r="H36" s="134">
        <v>4</v>
      </c>
      <c r="I36" s="69">
        <v>4.5</v>
      </c>
      <c r="J36" s="104">
        <v>22.2</v>
      </c>
      <c r="K36" s="111">
        <v>32</v>
      </c>
    </row>
    <row r="37" spans="1:10" ht="15.75">
      <c r="A37" s="11">
        <v>35</v>
      </c>
      <c r="B37" s="175" t="s">
        <v>361</v>
      </c>
      <c r="C37" s="179">
        <v>4</v>
      </c>
      <c r="D37" s="183">
        <v>5.2</v>
      </c>
      <c r="E37" s="179">
        <v>4</v>
      </c>
      <c r="F37" s="179">
        <v>0.5</v>
      </c>
      <c r="G37" s="179">
        <v>4</v>
      </c>
      <c r="H37" s="134">
        <v>5</v>
      </c>
      <c r="I37" s="69">
        <v>3.1666666666666665</v>
      </c>
      <c r="J37" s="104">
        <v>16.366666666666667</v>
      </c>
    </row>
    <row r="38" spans="1:10" ht="15.75">
      <c r="A38" s="11">
        <v>36</v>
      </c>
      <c r="B38" s="66"/>
      <c r="C38" s="179"/>
      <c r="D38" s="67"/>
      <c r="E38" s="179"/>
      <c r="F38" s="178"/>
      <c r="G38" s="178"/>
      <c r="H38" s="178"/>
      <c r="I38" s="69"/>
      <c r="J38" s="104"/>
    </row>
    <row r="39" spans="1:10" ht="15.75">
      <c r="A39" s="11">
        <v>37</v>
      </c>
      <c r="B39" s="66"/>
      <c r="C39" s="113"/>
      <c r="D39" s="113"/>
      <c r="E39" s="113"/>
      <c r="F39" s="113"/>
      <c r="G39" s="113"/>
      <c r="H39" s="113"/>
      <c r="I39" s="114"/>
      <c r="J39" s="114"/>
    </row>
    <row r="40" spans="1:10" ht="15.75">
      <c r="A40" s="11">
        <v>38</v>
      </c>
      <c r="B40" s="66"/>
      <c r="C40" s="113"/>
      <c r="D40" s="113"/>
      <c r="E40" s="113"/>
      <c r="F40" s="113"/>
      <c r="G40" s="113"/>
      <c r="H40" s="113"/>
      <c r="I40" s="114"/>
      <c r="J40" s="114"/>
    </row>
    <row r="41" spans="1:10" ht="15.75">
      <c r="A41" s="11">
        <v>39</v>
      </c>
      <c r="B41" s="66"/>
      <c r="C41" s="113"/>
      <c r="D41" s="113"/>
      <c r="E41" s="113"/>
      <c r="F41" s="113"/>
      <c r="G41" s="113"/>
      <c r="H41" s="113"/>
      <c r="I41" s="114"/>
      <c r="J41" s="114"/>
    </row>
    <row r="42" spans="1:10" ht="15.75">
      <c r="A42" s="11">
        <v>40</v>
      </c>
      <c r="B42" s="66"/>
      <c r="C42" s="113"/>
      <c r="D42" s="113"/>
      <c r="E42" s="113"/>
      <c r="F42" s="113"/>
      <c r="G42" s="113"/>
      <c r="H42" s="113"/>
      <c r="I42" s="114"/>
      <c r="J42" s="114"/>
    </row>
    <row r="43" spans="1:9" ht="15.75">
      <c r="A43" s="116"/>
      <c r="B43" s="127"/>
      <c r="C43" s="117"/>
      <c r="D43" s="117"/>
      <c r="E43" s="117"/>
      <c r="F43" s="117"/>
      <c r="G43" s="117"/>
      <c r="H43" s="117"/>
      <c r="I43" s="117"/>
    </row>
    <row r="44" spans="1:9" ht="15.75">
      <c r="A44" s="116"/>
      <c r="B44" s="127"/>
      <c r="C44" s="117"/>
      <c r="D44" s="117"/>
      <c r="E44" s="117"/>
      <c r="F44" s="117"/>
      <c r="G44" s="117"/>
      <c r="H44" s="117"/>
      <c r="I44" s="117"/>
    </row>
    <row r="45" spans="1:9" ht="15.75">
      <c r="A45" s="116"/>
      <c r="B45" s="127"/>
      <c r="C45" s="117"/>
      <c r="D45" s="117"/>
      <c r="E45" s="117"/>
      <c r="F45" s="117"/>
      <c r="G45" s="117"/>
      <c r="H45" s="117"/>
      <c r="I45" s="117"/>
    </row>
    <row r="46" spans="1:9" ht="15.75">
      <c r="A46" s="116"/>
      <c r="B46" s="127"/>
      <c r="C46" s="117"/>
      <c r="D46" s="117"/>
      <c r="E46" s="117"/>
      <c r="F46" s="117"/>
      <c r="G46" s="117"/>
      <c r="H46" s="117"/>
      <c r="I46" s="117"/>
    </row>
    <row r="47" spans="1:9" ht="15.75">
      <c r="A47" s="116"/>
      <c r="B47" s="127"/>
      <c r="C47" s="117"/>
      <c r="D47" s="117"/>
      <c r="E47" s="117"/>
      <c r="F47" s="117"/>
      <c r="G47" s="117"/>
      <c r="H47" s="117"/>
      <c r="I47" s="117"/>
    </row>
    <row r="48" spans="1:9" ht="15.75">
      <c r="A48" s="116"/>
      <c r="B48" s="127"/>
      <c r="C48" s="117"/>
      <c r="D48" s="117"/>
      <c r="E48" s="117"/>
      <c r="F48" s="117"/>
      <c r="G48" s="117"/>
      <c r="H48" s="117"/>
      <c r="I48" s="117"/>
    </row>
    <row r="49" spans="1:9" ht="15.75">
      <c r="A49" s="116"/>
      <c r="B49" s="127"/>
      <c r="C49" s="117"/>
      <c r="D49" s="117"/>
      <c r="E49" s="117"/>
      <c r="F49" s="117"/>
      <c r="G49" s="117"/>
      <c r="H49" s="117"/>
      <c r="I49" s="117"/>
    </row>
    <row r="50" spans="1:10" s="121" customFormat="1" ht="18">
      <c r="A50" s="118"/>
      <c r="B50" s="128"/>
      <c r="C50" s="120">
        <f>COUNTIF(C2:C45,"&gt;=5")</f>
        <v>26</v>
      </c>
      <c r="D50" s="120">
        <f aca="true" t="shared" si="0" ref="D50:I50">COUNTIF(D2:D45,"&gt;=5")</f>
        <v>15</v>
      </c>
      <c r="E50" s="120">
        <f t="shared" si="0"/>
        <v>12</v>
      </c>
      <c r="F50" s="120">
        <f t="shared" si="0"/>
        <v>2</v>
      </c>
      <c r="G50" s="120">
        <f t="shared" si="0"/>
        <v>16</v>
      </c>
      <c r="H50" s="120">
        <f t="shared" si="0"/>
        <v>22</v>
      </c>
      <c r="I50" s="120">
        <f t="shared" si="0"/>
        <v>8</v>
      </c>
      <c r="J50" s="53">
        <f>COUNTIF(J3:J46,"&gt;=20")</f>
        <v>7</v>
      </c>
    </row>
    <row r="51" spans="1:10" s="125" customFormat="1" ht="18.75" customHeight="1">
      <c r="A51" s="122"/>
      <c r="B51" s="129"/>
      <c r="C51" s="124">
        <f aca="true" t="shared" si="1" ref="C51:J51">COUNT(C2:C45)</f>
        <v>35</v>
      </c>
      <c r="D51" s="124">
        <f t="shared" si="1"/>
        <v>35</v>
      </c>
      <c r="E51" s="124">
        <f t="shared" si="1"/>
        <v>35</v>
      </c>
      <c r="F51" s="124">
        <f t="shared" si="1"/>
        <v>35</v>
      </c>
      <c r="G51" s="124">
        <f t="shared" si="1"/>
        <v>35</v>
      </c>
      <c r="H51" s="124">
        <f t="shared" si="1"/>
        <v>35</v>
      </c>
      <c r="I51" s="124">
        <f t="shared" si="1"/>
        <v>35</v>
      </c>
      <c r="J51" s="124">
        <f t="shared" si="1"/>
        <v>35</v>
      </c>
    </row>
    <row r="52" spans="1:10" ht="15.75">
      <c r="A52" s="116"/>
      <c r="B52" s="127"/>
      <c r="C52" s="126">
        <f aca="true" t="shared" si="2" ref="C52:J52">C50/C51*100</f>
        <v>74.28571428571429</v>
      </c>
      <c r="D52" s="126">
        <f t="shared" si="2"/>
        <v>42.857142857142854</v>
      </c>
      <c r="E52" s="126">
        <f t="shared" si="2"/>
        <v>34.285714285714285</v>
      </c>
      <c r="F52" s="126">
        <f t="shared" si="2"/>
        <v>5.714285714285714</v>
      </c>
      <c r="G52" s="126">
        <f t="shared" si="2"/>
        <v>45.714285714285715</v>
      </c>
      <c r="H52" s="126">
        <f t="shared" si="2"/>
        <v>62.857142857142854</v>
      </c>
      <c r="I52" s="126">
        <f t="shared" si="2"/>
        <v>22.857142857142858</v>
      </c>
      <c r="J52" s="126">
        <f t="shared" si="2"/>
        <v>20</v>
      </c>
    </row>
    <row r="53" spans="1:9" ht="15.75">
      <c r="A53" s="116"/>
      <c r="B53" s="127"/>
      <c r="C53" s="117"/>
      <c r="D53" s="117"/>
      <c r="E53" s="117"/>
      <c r="F53" s="117"/>
      <c r="G53" s="117"/>
      <c r="H53" s="117"/>
      <c r="I53" s="117"/>
    </row>
    <row r="54" spans="1:9" ht="15.75">
      <c r="A54" s="116"/>
      <c r="B54" s="127"/>
      <c r="C54" s="117"/>
      <c r="D54" s="117"/>
      <c r="E54" s="117"/>
      <c r="F54" s="117"/>
      <c r="G54" s="117"/>
      <c r="H54" s="117"/>
      <c r="I54" s="117"/>
    </row>
    <row r="55" spans="1:9" ht="18.75" customHeight="1">
      <c r="A55" s="116"/>
      <c r="B55" s="127"/>
      <c r="C55" s="117"/>
      <c r="D55" s="117"/>
      <c r="E55" s="117"/>
      <c r="F55" s="117"/>
      <c r="G55" s="117"/>
      <c r="H55" s="117"/>
      <c r="I55" s="117"/>
    </row>
    <row r="56" spans="1:9" ht="18.75" customHeight="1">
      <c r="A56" s="116"/>
      <c r="B56" s="127"/>
      <c r="C56" s="117"/>
      <c r="D56" s="117"/>
      <c r="E56" s="117"/>
      <c r="F56" s="117"/>
      <c r="G56" s="117"/>
      <c r="H56" s="117"/>
      <c r="I56" s="117"/>
    </row>
    <row r="57" spans="1:9" ht="15.75">
      <c r="A57" s="116"/>
      <c r="B57" s="127"/>
      <c r="C57" s="117"/>
      <c r="D57" s="117"/>
      <c r="E57" s="117"/>
      <c r="F57" s="117"/>
      <c r="G57" s="117"/>
      <c r="H57" s="117"/>
      <c r="I57" s="117"/>
    </row>
    <row r="58" spans="1:9" ht="15.75">
      <c r="A58" s="116"/>
      <c r="B58" s="127"/>
      <c r="C58" s="117"/>
      <c r="D58" s="117"/>
      <c r="E58" s="117"/>
      <c r="F58" s="117"/>
      <c r="G58" s="117"/>
      <c r="H58" s="117"/>
      <c r="I58" s="117"/>
    </row>
    <row r="59" spans="1:9" ht="15.75">
      <c r="A59" s="116"/>
      <c r="B59" s="127"/>
      <c r="C59" s="117"/>
      <c r="D59" s="117"/>
      <c r="E59" s="117"/>
      <c r="F59" s="117"/>
      <c r="G59" s="117"/>
      <c r="H59" s="117"/>
      <c r="I59" s="117"/>
    </row>
    <row r="60" spans="1:9" ht="15.75">
      <c r="A60" s="116"/>
      <c r="B60" s="127"/>
      <c r="C60" s="117"/>
      <c r="D60" s="117"/>
      <c r="E60" s="117"/>
      <c r="F60" s="117"/>
      <c r="G60" s="117"/>
      <c r="H60" s="117"/>
      <c r="I60" s="117"/>
    </row>
  </sheetData>
  <sheetProtection/>
  <mergeCells count="2">
    <mergeCell ref="A1:B1"/>
    <mergeCell ref="C1:J1"/>
  </mergeCells>
  <printOptions/>
  <pageMargins left="0.5" right="0.25" top="0.5" bottom="0.25" header="0.511811023622047" footer="0.39370078740157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J38" sqref="A1:J38"/>
    </sheetView>
  </sheetViews>
  <sheetFormatPr defaultColWidth="12.57421875" defaultRowHeight="18.75" customHeight="1"/>
  <cols>
    <col min="1" max="1" width="4.00390625" style="10" customWidth="1"/>
    <col min="2" max="2" width="31.28125" style="111" customWidth="1"/>
    <col min="3" max="10" width="7.7109375" style="111" customWidth="1"/>
    <col min="11" max="16384" width="12.57421875" style="111" customWidth="1"/>
  </cols>
  <sheetData>
    <row r="1" spans="1:10" ht="18.75" customHeight="1">
      <c r="A1" s="326" t="s">
        <v>71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0" ht="18.75" customHeight="1">
      <c r="A3" s="11">
        <v>1</v>
      </c>
      <c r="B3" s="175" t="s">
        <v>114</v>
      </c>
      <c r="C3" s="179">
        <v>4.5</v>
      </c>
      <c r="D3" s="183">
        <v>6.4</v>
      </c>
      <c r="E3" s="67">
        <v>5</v>
      </c>
      <c r="F3" s="179">
        <v>2.25</v>
      </c>
      <c r="G3" s="179">
        <v>4</v>
      </c>
      <c r="H3" s="134">
        <v>4</v>
      </c>
      <c r="I3" s="69">
        <v>3.4166666666666665</v>
      </c>
      <c r="J3" s="104">
        <v>19.316666666666666</v>
      </c>
    </row>
    <row r="4" spans="1:10" ht="18.75" customHeight="1">
      <c r="A4" s="11">
        <v>2</v>
      </c>
      <c r="B4" s="175" t="s">
        <v>116</v>
      </c>
      <c r="C4" s="179"/>
      <c r="D4" s="179"/>
      <c r="E4" s="67"/>
      <c r="F4" s="179"/>
      <c r="G4" s="179"/>
      <c r="H4" s="134"/>
      <c r="I4" s="69" t="s">
        <v>651</v>
      </c>
      <c r="J4" s="104" t="s">
        <v>651</v>
      </c>
    </row>
    <row r="5" spans="1:10" ht="18.75" customHeight="1">
      <c r="A5" s="11">
        <v>3</v>
      </c>
      <c r="B5" s="175" t="s">
        <v>118</v>
      </c>
      <c r="C5" s="179">
        <v>5</v>
      </c>
      <c r="D5" s="183">
        <v>6.6</v>
      </c>
      <c r="E5" s="67">
        <v>6.5</v>
      </c>
      <c r="F5" s="179">
        <v>2.25</v>
      </c>
      <c r="G5" s="179">
        <v>6.5</v>
      </c>
      <c r="H5" s="134">
        <v>5</v>
      </c>
      <c r="I5" s="69">
        <v>4.583333333333333</v>
      </c>
      <c r="J5" s="104">
        <v>22.683333333333334</v>
      </c>
    </row>
    <row r="6" spans="1:10" ht="18.75" customHeight="1">
      <c r="A6" s="11">
        <v>4</v>
      </c>
      <c r="B6" s="175" t="s">
        <v>121</v>
      </c>
      <c r="C6" s="179">
        <v>6</v>
      </c>
      <c r="D6" s="183">
        <v>6.4</v>
      </c>
      <c r="E6" s="67">
        <v>4.5</v>
      </c>
      <c r="F6" s="179">
        <v>2</v>
      </c>
      <c r="G6" s="179">
        <v>6.5</v>
      </c>
      <c r="H6" s="134">
        <v>5.75</v>
      </c>
      <c r="I6" s="69">
        <v>4.75</v>
      </c>
      <c r="J6" s="104">
        <v>21.65</v>
      </c>
    </row>
    <row r="7" spans="1:10" ht="18.75" customHeight="1">
      <c r="A7" s="11">
        <v>5</v>
      </c>
      <c r="B7" s="175" t="s">
        <v>127</v>
      </c>
      <c r="C7" s="179">
        <v>4.5</v>
      </c>
      <c r="D7" s="183">
        <v>3.8</v>
      </c>
      <c r="E7" s="67">
        <v>2</v>
      </c>
      <c r="F7" s="179">
        <v>1</v>
      </c>
      <c r="G7" s="179">
        <v>6.5</v>
      </c>
      <c r="H7" s="134">
        <v>3</v>
      </c>
      <c r="I7" s="69">
        <v>3.5</v>
      </c>
      <c r="J7" s="104">
        <v>13.8</v>
      </c>
    </row>
    <row r="8" spans="1:10" ht="18.75" customHeight="1">
      <c r="A8" s="11">
        <v>6</v>
      </c>
      <c r="B8" s="175" t="s">
        <v>145</v>
      </c>
      <c r="C8" s="179">
        <v>6</v>
      </c>
      <c r="D8" s="183">
        <v>4.8</v>
      </c>
      <c r="E8" s="179">
        <v>8</v>
      </c>
      <c r="F8" s="179">
        <v>4</v>
      </c>
      <c r="G8" s="179">
        <v>7.5</v>
      </c>
      <c r="H8" s="134">
        <v>5.25</v>
      </c>
      <c r="I8" s="69">
        <v>5.583333333333333</v>
      </c>
      <c r="J8" s="104">
        <v>24.383333333333333</v>
      </c>
    </row>
    <row r="9" spans="1:10" ht="18.75" customHeight="1">
      <c r="A9" s="11">
        <v>7</v>
      </c>
      <c r="B9" s="175" t="s">
        <v>45</v>
      </c>
      <c r="C9" s="179"/>
      <c r="D9" s="179"/>
      <c r="E9" s="179"/>
      <c r="F9" s="179"/>
      <c r="G9" s="179"/>
      <c r="H9" s="134"/>
      <c r="I9" s="69" t="s">
        <v>651</v>
      </c>
      <c r="J9" s="104" t="s">
        <v>651</v>
      </c>
    </row>
    <row r="10" spans="1:10" ht="18.75" customHeight="1">
      <c r="A10" s="11">
        <v>8</v>
      </c>
      <c r="B10" s="175" t="s">
        <v>152</v>
      </c>
      <c r="C10" s="179">
        <v>5</v>
      </c>
      <c r="D10" s="183">
        <v>3</v>
      </c>
      <c r="E10" s="179">
        <v>2</v>
      </c>
      <c r="F10" s="179">
        <v>2</v>
      </c>
      <c r="G10" s="179">
        <v>3</v>
      </c>
      <c r="H10" s="134">
        <v>2.5</v>
      </c>
      <c r="I10" s="69">
        <v>2.5</v>
      </c>
      <c r="J10" s="104">
        <v>12.5</v>
      </c>
    </row>
    <row r="11" spans="1:10" ht="18.75" customHeight="1">
      <c r="A11" s="11">
        <v>9</v>
      </c>
      <c r="B11" s="175" t="s">
        <v>177</v>
      </c>
      <c r="C11" s="179">
        <v>3.5</v>
      </c>
      <c r="D11" s="183">
        <v>4.4</v>
      </c>
      <c r="E11" s="179">
        <v>4</v>
      </c>
      <c r="F11" s="179">
        <v>0.75</v>
      </c>
      <c r="G11" s="179">
        <v>6.5</v>
      </c>
      <c r="H11" s="134">
        <v>3.75</v>
      </c>
      <c r="I11" s="69">
        <v>3.6666666666666665</v>
      </c>
      <c r="J11" s="104">
        <v>15.566666666666666</v>
      </c>
    </row>
    <row r="12" spans="1:10" ht="18.75" customHeight="1">
      <c r="A12" s="11">
        <v>10</v>
      </c>
      <c r="B12" s="175" t="s">
        <v>180</v>
      </c>
      <c r="C12" s="179">
        <v>4</v>
      </c>
      <c r="D12" s="183">
        <v>4.8</v>
      </c>
      <c r="E12" s="179">
        <v>2</v>
      </c>
      <c r="F12" s="179">
        <v>1</v>
      </c>
      <c r="G12" s="179">
        <v>4.5</v>
      </c>
      <c r="H12" s="134">
        <v>1.75</v>
      </c>
      <c r="I12" s="69">
        <v>2.4166666666666665</v>
      </c>
      <c r="J12" s="104">
        <v>13.216666666666667</v>
      </c>
    </row>
    <row r="13" spans="1:10" ht="18.75" customHeight="1">
      <c r="A13" s="11">
        <v>11</v>
      </c>
      <c r="B13" s="175" t="s">
        <v>185</v>
      </c>
      <c r="C13" s="179">
        <v>5</v>
      </c>
      <c r="D13" s="183">
        <v>7.6</v>
      </c>
      <c r="E13" s="179">
        <v>3.5</v>
      </c>
      <c r="F13" s="179">
        <v>0.75</v>
      </c>
      <c r="G13" s="179">
        <v>7</v>
      </c>
      <c r="H13" s="134">
        <v>3.25</v>
      </c>
      <c r="I13" s="69">
        <v>3.6666666666666665</v>
      </c>
      <c r="J13" s="104">
        <v>19.76666666666667</v>
      </c>
    </row>
    <row r="14" spans="1:10" ht="18.75" customHeight="1">
      <c r="A14" s="11">
        <v>12</v>
      </c>
      <c r="B14" s="175" t="s">
        <v>196</v>
      </c>
      <c r="C14" s="179">
        <v>4.5</v>
      </c>
      <c r="D14" s="183">
        <v>3.8</v>
      </c>
      <c r="E14" s="179">
        <v>4</v>
      </c>
      <c r="F14" s="179">
        <v>1.75</v>
      </c>
      <c r="G14" s="179">
        <v>7</v>
      </c>
      <c r="H14" s="134">
        <v>3.75</v>
      </c>
      <c r="I14" s="69">
        <v>4.166666666666667</v>
      </c>
      <c r="J14" s="104">
        <v>16.46666666666667</v>
      </c>
    </row>
    <row r="15" spans="1:10" ht="18.75" customHeight="1">
      <c r="A15" s="11">
        <v>13</v>
      </c>
      <c r="B15" s="175" t="s">
        <v>208</v>
      </c>
      <c r="C15" s="179">
        <v>4.5</v>
      </c>
      <c r="D15" s="183">
        <v>3</v>
      </c>
      <c r="E15" s="179">
        <v>3.5</v>
      </c>
      <c r="F15" s="179">
        <v>1</v>
      </c>
      <c r="G15" s="179">
        <v>6.5</v>
      </c>
      <c r="H15" s="134">
        <v>3.75</v>
      </c>
      <c r="I15" s="69">
        <v>3.75</v>
      </c>
      <c r="J15" s="104">
        <v>14.75</v>
      </c>
    </row>
    <row r="16" spans="1:10" ht="18.75" customHeight="1">
      <c r="A16" s="11">
        <v>14</v>
      </c>
      <c r="B16" s="175" t="s">
        <v>211</v>
      </c>
      <c r="C16" s="179">
        <v>6.5</v>
      </c>
      <c r="D16" s="183">
        <v>5.6</v>
      </c>
      <c r="E16" s="179">
        <v>3</v>
      </c>
      <c r="F16" s="179">
        <v>1.5</v>
      </c>
      <c r="G16" s="179">
        <v>7.5</v>
      </c>
      <c r="H16" s="134">
        <v>3.25</v>
      </c>
      <c r="I16" s="69">
        <v>4.083333333333333</v>
      </c>
      <c r="J16" s="104">
        <v>19.183333333333334</v>
      </c>
    </row>
    <row r="17" spans="1:10" ht="18.75" customHeight="1">
      <c r="A17" s="11">
        <v>15</v>
      </c>
      <c r="B17" s="175" t="s">
        <v>215</v>
      </c>
      <c r="C17" s="179">
        <v>6</v>
      </c>
      <c r="D17" s="183">
        <v>4.2</v>
      </c>
      <c r="E17" s="179">
        <v>3.5</v>
      </c>
      <c r="F17" s="179">
        <v>1.25</v>
      </c>
      <c r="G17" s="179">
        <v>4</v>
      </c>
      <c r="H17" s="134">
        <v>3</v>
      </c>
      <c r="I17" s="69">
        <v>2.75</v>
      </c>
      <c r="J17" s="104">
        <v>16.45</v>
      </c>
    </row>
    <row r="18" spans="1:10" ht="18.75" customHeight="1">
      <c r="A18" s="11">
        <v>16</v>
      </c>
      <c r="B18" s="175" t="s">
        <v>217</v>
      </c>
      <c r="C18" s="179">
        <v>6</v>
      </c>
      <c r="D18" s="183">
        <v>5.2</v>
      </c>
      <c r="E18" s="179">
        <v>2</v>
      </c>
      <c r="F18" s="179">
        <v>1.5</v>
      </c>
      <c r="G18" s="179">
        <v>4</v>
      </c>
      <c r="H18" s="134">
        <v>3</v>
      </c>
      <c r="I18" s="69">
        <v>2.8333333333333335</v>
      </c>
      <c r="J18" s="104">
        <v>16.03333333333333</v>
      </c>
    </row>
    <row r="19" spans="1:10" ht="18.75" customHeight="1">
      <c r="A19" s="11">
        <v>17</v>
      </c>
      <c r="B19" s="175" t="s">
        <v>222</v>
      </c>
      <c r="C19" s="179">
        <v>5</v>
      </c>
      <c r="D19" s="183">
        <v>3.4</v>
      </c>
      <c r="E19" s="179">
        <v>2</v>
      </c>
      <c r="F19" s="179">
        <v>1.25</v>
      </c>
      <c r="G19" s="179">
        <v>5</v>
      </c>
      <c r="H19" s="134">
        <v>2.25</v>
      </c>
      <c r="I19" s="69">
        <v>2.8333333333333335</v>
      </c>
      <c r="J19" s="104">
        <v>13.233333333333334</v>
      </c>
    </row>
    <row r="20" spans="1:10" ht="18.75" customHeight="1">
      <c r="A20" s="11">
        <v>18</v>
      </c>
      <c r="B20" s="175" t="s">
        <v>224</v>
      </c>
      <c r="C20" s="179">
        <v>4.5</v>
      </c>
      <c r="D20" s="183">
        <v>2.6</v>
      </c>
      <c r="E20" s="179">
        <v>4</v>
      </c>
      <c r="F20" s="179">
        <v>2</v>
      </c>
      <c r="G20" s="179">
        <v>4</v>
      </c>
      <c r="H20" s="134">
        <v>1.75</v>
      </c>
      <c r="I20" s="69">
        <v>2.5833333333333335</v>
      </c>
      <c r="J20" s="104">
        <v>13.683333333333334</v>
      </c>
    </row>
    <row r="21" spans="1:10" ht="18.75" customHeight="1">
      <c r="A21" s="11">
        <v>19</v>
      </c>
      <c r="B21" s="175" t="s">
        <v>225</v>
      </c>
      <c r="C21" s="179">
        <v>3.5</v>
      </c>
      <c r="D21" s="183">
        <v>3.6</v>
      </c>
      <c r="E21" s="179">
        <v>4</v>
      </c>
      <c r="F21" s="179">
        <v>2</v>
      </c>
      <c r="G21" s="179">
        <v>3.5</v>
      </c>
      <c r="H21" s="134">
        <v>5</v>
      </c>
      <c r="I21" s="69">
        <v>3.5</v>
      </c>
      <c r="J21" s="104">
        <v>14.6</v>
      </c>
    </row>
    <row r="22" spans="1:10" ht="18.75" customHeight="1">
      <c r="A22" s="11">
        <v>20</v>
      </c>
      <c r="B22" s="175" t="s">
        <v>253</v>
      </c>
      <c r="C22" s="179">
        <v>5.5</v>
      </c>
      <c r="D22" s="183">
        <v>4.4</v>
      </c>
      <c r="E22" s="179">
        <v>3.5</v>
      </c>
      <c r="F22" s="179">
        <v>2</v>
      </c>
      <c r="G22" s="179">
        <v>4</v>
      </c>
      <c r="H22" s="134">
        <v>2.25</v>
      </c>
      <c r="I22" s="69">
        <v>2.75</v>
      </c>
      <c r="J22" s="104">
        <v>16.15</v>
      </c>
    </row>
    <row r="23" spans="1:10" ht="18.75" customHeight="1">
      <c r="A23" s="11">
        <v>21</v>
      </c>
      <c r="B23" s="175" t="s">
        <v>259</v>
      </c>
      <c r="C23" s="179">
        <v>7</v>
      </c>
      <c r="D23" s="183">
        <v>3.2</v>
      </c>
      <c r="E23" s="179">
        <v>3.5</v>
      </c>
      <c r="F23" s="179">
        <v>2</v>
      </c>
      <c r="G23" s="179">
        <v>4.5</v>
      </c>
      <c r="H23" s="134">
        <v>2.5</v>
      </c>
      <c r="I23" s="69">
        <v>3</v>
      </c>
      <c r="J23" s="104">
        <v>16.7</v>
      </c>
    </row>
    <row r="24" spans="1:10" ht="18.75" customHeight="1">
      <c r="A24" s="11">
        <v>22</v>
      </c>
      <c r="B24" s="175" t="s">
        <v>260</v>
      </c>
      <c r="C24" s="179">
        <v>5</v>
      </c>
      <c r="D24" s="183">
        <v>7.4</v>
      </c>
      <c r="E24" s="179">
        <v>4</v>
      </c>
      <c r="F24" s="179">
        <v>3</v>
      </c>
      <c r="G24" s="179">
        <v>7</v>
      </c>
      <c r="H24" s="134">
        <v>5</v>
      </c>
      <c r="I24" s="69">
        <v>5</v>
      </c>
      <c r="J24" s="104">
        <v>21.4</v>
      </c>
    </row>
    <row r="25" spans="1:10" ht="18.75" customHeight="1">
      <c r="A25" s="11">
        <v>23</v>
      </c>
      <c r="B25" s="175" t="s">
        <v>264</v>
      </c>
      <c r="C25" s="179">
        <v>7</v>
      </c>
      <c r="D25" s="183">
        <v>2.8</v>
      </c>
      <c r="E25" s="179">
        <v>2.5</v>
      </c>
      <c r="F25" s="179">
        <v>1</v>
      </c>
      <c r="G25" s="179">
        <v>4.5</v>
      </c>
      <c r="H25" s="134">
        <v>4</v>
      </c>
      <c r="I25" s="69">
        <v>3.1666666666666665</v>
      </c>
      <c r="J25" s="104">
        <v>15.466666666666667</v>
      </c>
    </row>
    <row r="26" spans="1:10" ht="18.75" customHeight="1">
      <c r="A26" s="11">
        <v>24</v>
      </c>
      <c r="B26" s="175" t="s">
        <v>277</v>
      </c>
      <c r="C26" s="179">
        <v>7</v>
      </c>
      <c r="D26" s="183">
        <v>3.8</v>
      </c>
      <c r="E26" s="179">
        <v>2</v>
      </c>
      <c r="F26" s="179">
        <v>0.5</v>
      </c>
      <c r="G26" s="179">
        <v>3</v>
      </c>
      <c r="H26" s="134">
        <v>2</v>
      </c>
      <c r="I26" s="69">
        <v>1.8333333333333333</v>
      </c>
      <c r="J26" s="104">
        <v>14.633333333333335</v>
      </c>
    </row>
    <row r="27" spans="1:10" ht="18.75" customHeight="1">
      <c r="A27" s="11">
        <v>25</v>
      </c>
      <c r="B27" s="175" t="s">
        <v>51</v>
      </c>
      <c r="C27" s="179">
        <v>4.5</v>
      </c>
      <c r="D27" s="183">
        <v>4</v>
      </c>
      <c r="E27" s="179">
        <v>3.5</v>
      </c>
      <c r="F27" s="179">
        <v>1</v>
      </c>
      <c r="G27" s="179">
        <v>3.5</v>
      </c>
      <c r="H27" s="134">
        <v>3</v>
      </c>
      <c r="I27" s="69">
        <v>2.5</v>
      </c>
      <c r="J27" s="104">
        <v>14.5</v>
      </c>
    </row>
    <row r="28" spans="1:10" ht="18.75" customHeight="1">
      <c r="A28" s="11">
        <v>26</v>
      </c>
      <c r="B28" s="175" t="s">
        <v>295</v>
      </c>
      <c r="C28" s="179">
        <v>6.5</v>
      </c>
      <c r="D28" s="183">
        <v>6.2</v>
      </c>
      <c r="E28" s="179">
        <v>3.5</v>
      </c>
      <c r="F28" s="179">
        <v>4</v>
      </c>
      <c r="G28" s="179">
        <v>7.5</v>
      </c>
      <c r="H28" s="134">
        <v>5</v>
      </c>
      <c r="I28" s="69">
        <v>5.5</v>
      </c>
      <c r="J28" s="104">
        <v>21.7</v>
      </c>
    </row>
    <row r="29" spans="1:10" ht="18.75" customHeight="1">
      <c r="A29" s="11">
        <v>27</v>
      </c>
      <c r="B29" s="175" t="s">
        <v>317</v>
      </c>
      <c r="C29" s="179">
        <v>6</v>
      </c>
      <c r="D29" s="183">
        <v>7.2</v>
      </c>
      <c r="E29" s="179">
        <v>3</v>
      </c>
      <c r="F29" s="179">
        <v>3.5</v>
      </c>
      <c r="G29" s="179">
        <v>6.5</v>
      </c>
      <c r="H29" s="134">
        <v>5</v>
      </c>
      <c r="I29" s="69">
        <v>5</v>
      </c>
      <c r="J29" s="104">
        <v>21.2</v>
      </c>
    </row>
    <row r="30" spans="1:10" ht="18.75" customHeight="1">
      <c r="A30" s="11">
        <v>28</v>
      </c>
      <c r="B30" s="175" t="s">
        <v>332</v>
      </c>
      <c r="C30" s="179">
        <v>4</v>
      </c>
      <c r="D30" s="183">
        <v>6.4</v>
      </c>
      <c r="E30" s="179">
        <v>5.5</v>
      </c>
      <c r="F30" s="179">
        <v>3</v>
      </c>
      <c r="G30" s="179">
        <v>7.5</v>
      </c>
      <c r="H30" s="134">
        <v>3.25</v>
      </c>
      <c r="I30" s="69">
        <v>4.583333333333333</v>
      </c>
      <c r="J30" s="104">
        <v>20.483333333333334</v>
      </c>
    </row>
    <row r="31" spans="1:10" ht="18.75" customHeight="1">
      <c r="A31" s="11">
        <v>29</v>
      </c>
      <c r="B31" s="175" t="s">
        <v>340</v>
      </c>
      <c r="C31" s="179">
        <v>4</v>
      </c>
      <c r="D31" s="183">
        <v>3.8</v>
      </c>
      <c r="E31" s="179">
        <v>4.5</v>
      </c>
      <c r="F31" s="179">
        <v>1</v>
      </c>
      <c r="G31" s="179">
        <v>3.5</v>
      </c>
      <c r="H31" s="134">
        <v>2.75</v>
      </c>
      <c r="I31" s="69">
        <v>2.4166666666666665</v>
      </c>
      <c r="J31" s="104">
        <v>14.716666666666667</v>
      </c>
    </row>
    <row r="32" spans="1:10" ht="18.75" customHeight="1">
      <c r="A32" s="11">
        <v>30</v>
      </c>
      <c r="B32" s="175" t="s">
        <v>345</v>
      </c>
      <c r="C32" s="179">
        <v>5.5</v>
      </c>
      <c r="D32" s="183">
        <v>3.2</v>
      </c>
      <c r="E32" s="179">
        <v>5</v>
      </c>
      <c r="F32" s="179">
        <v>2</v>
      </c>
      <c r="G32" s="179">
        <v>3.5</v>
      </c>
      <c r="H32" s="134">
        <v>4.25</v>
      </c>
      <c r="I32" s="69">
        <v>3.25</v>
      </c>
      <c r="J32" s="104">
        <v>16.95</v>
      </c>
    </row>
    <row r="33" spans="1:10" ht="18.75" customHeight="1">
      <c r="A33" s="11">
        <v>31</v>
      </c>
      <c r="B33" s="175" t="s">
        <v>349</v>
      </c>
      <c r="C33" s="179">
        <v>6</v>
      </c>
      <c r="D33" s="183">
        <v>6.4</v>
      </c>
      <c r="E33" s="179">
        <v>3.5</v>
      </c>
      <c r="F33" s="179">
        <v>1.5</v>
      </c>
      <c r="G33" s="179">
        <v>6</v>
      </c>
      <c r="H33" s="134">
        <v>3</v>
      </c>
      <c r="I33" s="69">
        <v>3.5</v>
      </c>
      <c r="J33" s="104">
        <v>19.4</v>
      </c>
    </row>
    <row r="34" spans="1:10" ht="18.75" customHeight="1">
      <c r="A34" s="11">
        <v>32</v>
      </c>
      <c r="B34" s="175" t="s">
        <v>355</v>
      </c>
      <c r="C34" s="179">
        <v>5.5</v>
      </c>
      <c r="D34" s="183">
        <v>3.6</v>
      </c>
      <c r="E34" s="179">
        <v>4</v>
      </c>
      <c r="F34" s="179">
        <v>1</v>
      </c>
      <c r="G34" s="179">
        <v>5</v>
      </c>
      <c r="H34" s="134">
        <v>2.75</v>
      </c>
      <c r="I34" s="69">
        <v>2.9166666666666665</v>
      </c>
      <c r="J34" s="104">
        <v>16.016666666666666</v>
      </c>
    </row>
    <row r="35" spans="1:10" ht="18.75" customHeight="1">
      <c r="A35" s="11">
        <v>33</v>
      </c>
      <c r="B35" s="175" t="s">
        <v>358</v>
      </c>
      <c r="C35" s="179">
        <v>5.5</v>
      </c>
      <c r="D35" s="183">
        <v>2</v>
      </c>
      <c r="E35" s="179">
        <v>4</v>
      </c>
      <c r="F35" s="179">
        <v>1.5</v>
      </c>
      <c r="G35" s="179">
        <v>4.5</v>
      </c>
      <c r="H35" s="134">
        <v>1.75</v>
      </c>
      <c r="I35" s="69">
        <v>2.5833333333333335</v>
      </c>
      <c r="J35" s="104">
        <v>14.083333333333334</v>
      </c>
    </row>
    <row r="36" spans="1:10" ht="18.75" customHeight="1">
      <c r="A36" s="11">
        <v>34</v>
      </c>
      <c r="B36" s="175" t="s">
        <v>360</v>
      </c>
      <c r="C36" s="179">
        <v>5.5</v>
      </c>
      <c r="D36" s="183">
        <v>5</v>
      </c>
      <c r="E36" s="179">
        <v>5</v>
      </c>
      <c r="F36" s="179">
        <v>2.5</v>
      </c>
      <c r="G36" s="179">
        <v>7</v>
      </c>
      <c r="H36" s="134">
        <v>4.75</v>
      </c>
      <c r="I36" s="69">
        <v>4.75</v>
      </c>
      <c r="J36" s="104">
        <v>20.25</v>
      </c>
    </row>
    <row r="37" spans="1:10" ht="18.75" customHeight="1">
      <c r="A37" s="11">
        <v>35</v>
      </c>
      <c r="B37" s="175" t="s">
        <v>363</v>
      </c>
      <c r="C37" s="179">
        <v>4.5</v>
      </c>
      <c r="D37" s="183">
        <v>4</v>
      </c>
      <c r="E37" s="179">
        <v>5</v>
      </c>
      <c r="F37" s="179">
        <v>1.5</v>
      </c>
      <c r="G37" s="179">
        <v>6</v>
      </c>
      <c r="H37" s="134">
        <v>2.5</v>
      </c>
      <c r="I37" s="69">
        <v>3.3333333333333335</v>
      </c>
      <c r="J37" s="104">
        <v>16.833333333333332</v>
      </c>
    </row>
    <row r="38" spans="1:10" ht="18.75" customHeight="1">
      <c r="A38" s="11">
        <v>36</v>
      </c>
      <c r="B38" s="175" t="s">
        <v>366</v>
      </c>
      <c r="C38" s="179">
        <v>6</v>
      </c>
      <c r="D38" s="183">
        <v>5.8</v>
      </c>
      <c r="E38" s="179">
        <v>5</v>
      </c>
      <c r="F38" s="179">
        <v>2</v>
      </c>
      <c r="G38" s="179">
        <v>7</v>
      </c>
      <c r="H38" s="134">
        <v>4.25</v>
      </c>
      <c r="I38" s="69">
        <v>4.416666666666667</v>
      </c>
      <c r="J38" s="104">
        <v>21.21666666666667</v>
      </c>
    </row>
    <row r="39" spans="1:10" ht="18.75" customHeight="1">
      <c r="A39" s="11">
        <v>37</v>
      </c>
      <c r="B39" s="66"/>
      <c r="C39" s="113"/>
      <c r="D39" s="113"/>
      <c r="E39" s="113"/>
      <c r="F39" s="113"/>
      <c r="G39" s="113"/>
      <c r="H39" s="113"/>
      <c r="I39" s="114"/>
      <c r="J39" s="114"/>
    </row>
    <row r="40" spans="1:10" ht="18.75" customHeight="1">
      <c r="A40" s="11">
        <v>38</v>
      </c>
      <c r="B40" s="66"/>
      <c r="C40" s="113"/>
      <c r="D40" s="115"/>
      <c r="E40" s="113"/>
      <c r="F40" s="113"/>
      <c r="G40" s="113"/>
      <c r="H40" s="113"/>
      <c r="I40" s="114"/>
      <c r="J40" s="114"/>
    </row>
    <row r="41" spans="1:10" ht="18.75" customHeight="1">
      <c r="A41" s="11">
        <v>39</v>
      </c>
      <c r="B41" s="66"/>
      <c r="C41" s="113"/>
      <c r="D41" s="113"/>
      <c r="E41" s="113"/>
      <c r="F41" s="113"/>
      <c r="G41" s="113"/>
      <c r="H41" s="113"/>
      <c r="I41" s="114"/>
      <c r="J41" s="114"/>
    </row>
    <row r="42" spans="1:10" ht="18.75" customHeight="1">
      <c r="A42" s="11">
        <v>40</v>
      </c>
      <c r="B42" s="66"/>
      <c r="C42" s="67"/>
      <c r="D42" s="115"/>
      <c r="E42" s="113"/>
      <c r="F42" s="113"/>
      <c r="G42" s="113"/>
      <c r="H42" s="113"/>
      <c r="I42" s="114"/>
      <c r="J42" s="114"/>
    </row>
    <row r="43" spans="1:9" ht="18.75" customHeight="1">
      <c r="A43" s="116"/>
      <c r="B43" s="117"/>
      <c r="C43" s="117"/>
      <c r="D43" s="117"/>
      <c r="E43" s="117"/>
      <c r="F43" s="117"/>
      <c r="G43" s="117"/>
      <c r="H43" s="117"/>
      <c r="I43" s="117"/>
    </row>
    <row r="44" spans="1:9" ht="18.75" customHeight="1">
      <c r="A44" s="116"/>
      <c r="B44" s="117"/>
      <c r="C44" s="117"/>
      <c r="D44" s="117"/>
      <c r="E44" s="117"/>
      <c r="F44" s="117"/>
      <c r="G44" s="117"/>
      <c r="H44" s="117"/>
      <c r="I44" s="117"/>
    </row>
    <row r="45" spans="1:9" ht="18.75" customHeight="1">
      <c r="A45" s="116"/>
      <c r="B45" s="117"/>
      <c r="C45" s="117"/>
      <c r="D45" s="117"/>
      <c r="E45" s="117"/>
      <c r="F45" s="117"/>
      <c r="G45" s="117"/>
      <c r="H45" s="117"/>
      <c r="I45" s="117"/>
    </row>
    <row r="46" spans="1:9" ht="18.75" customHeight="1">
      <c r="A46" s="116"/>
      <c r="B46" s="117"/>
      <c r="C46" s="117"/>
      <c r="D46" s="117"/>
      <c r="E46" s="117"/>
      <c r="F46" s="117"/>
      <c r="G46" s="117"/>
      <c r="H46" s="117"/>
      <c r="I46" s="117"/>
    </row>
    <row r="47" spans="1:9" ht="18.75" customHeight="1">
      <c r="A47" s="116"/>
      <c r="B47" s="117"/>
      <c r="C47" s="117"/>
      <c r="D47" s="117"/>
      <c r="E47" s="117"/>
      <c r="F47" s="117"/>
      <c r="G47" s="117"/>
      <c r="H47" s="117"/>
      <c r="I47" s="117"/>
    </row>
    <row r="48" spans="1:9" ht="18.75" customHeight="1">
      <c r="A48" s="116"/>
      <c r="B48" s="117"/>
      <c r="C48" s="117"/>
      <c r="D48" s="117"/>
      <c r="E48" s="117"/>
      <c r="F48" s="117"/>
      <c r="G48" s="117"/>
      <c r="H48" s="117"/>
      <c r="I48" s="117"/>
    </row>
    <row r="49" spans="1:9" ht="18.75" customHeight="1">
      <c r="A49" s="116"/>
      <c r="B49" s="117"/>
      <c r="C49" s="117"/>
      <c r="D49" s="117"/>
      <c r="E49" s="117"/>
      <c r="F49" s="117"/>
      <c r="G49" s="117"/>
      <c r="H49" s="117"/>
      <c r="I49" s="117"/>
    </row>
    <row r="50" spans="1:10" s="121" customFormat="1" ht="18.75" customHeight="1">
      <c r="A50" s="118"/>
      <c r="B50" s="119"/>
      <c r="C50" s="120">
        <f>COUNTIF(C3:C46,"&gt;=5")</f>
        <v>22</v>
      </c>
      <c r="D50" s="120">
        <f aca="true" t="shared" si="0" ref="D50:I50">COUNTIF(D3:D46,"&gt;=5")</f>
        <v>13</v>
      </c>
      <c r="E50" s="120">
        <f t="shared" si="0"/>
        <v>8</v>
      </c>
      <c r="F50" s="120">
        <f t="shared" si="0"/>
        <v>0</v>
      </c>
      <c r="G50" s="120">
        <f t="shared" si="0"/>
        <v>19</v>
      </c>
      <c r="H50" s="120">
        <f t="shared" si="0"/>
        <v>7</v>
      </c>
      <c r="I50" s="120">
        <f t="shared" si="0"/>
        <v>4</v>
      </c>
      <c r="J50" s="53">
        <f>COUNTIF(J3:J46,"&gt;=20")</f>
        <v>9</v>
      </c>
    </row>
    <row r="51" spans="1:10" s="125" customFormat="1" ht="18.75" customHeight="1">
      <c r="A51" s="122"/>
      <c r="B51" s="123"/>
      <c r="C51" s="124">
        <f aca="true" t="shared" si="1" ref="C51:J51">COUNT(C3:C46)</f>
        <v>34</v>
      </c>
      <c r="D51" s="124">
        <f t="shared" si="1"/>
        <v>34</v>
      </c>
      <c r="E51" s="124">
        <f t="shared" si="1"/>
        <v>34</v>
      </c>
      <c r="F51" s="124">
        <f t="shared" si="1"/>
        <v>34</v>
      </c>
      <c r="G51" s="124">
        <f t="shared" si="1"/>
        <v>34</v>
      </c>
      <c r="H51" s="124">
        <f t="shared" si="1"/>
        <v>34</v>
      </c>
      <c r="I51" s="124">
        <f t="shared" si="1"/>
        <v>34</v>
      </c>
      <c r="J51" s="124">
        <f t="shared" si="1"/>
        <v>34</v>
      </c>
    </row>
    <row r="52" spans="1:10" ht="18.75" customHeight="1">
      <c r="A52" s="116"/>
      <c r="B52" s="117"/>
      <c r="C52" s="126">
        <f aca="true" t="shared" si="2" ref="C52:J52">C50/C51*100</f>
        <v>64.70588235294117</v>
      </c>
      <c r="D52" s="126">
        <f t="shared" si="2"/>
        <v>38.23529411764706</v>
      </c>
      <c r="E52" s="126">
        <f t="shared" si="2"/>
        <v>23.52941176470588</v>
      </c>
      <c r="F52" s="126">
        <f t="shared" si="2"/>
        <v>0</v>
      </c>
      <c r="G52" s="126">
        <f t="shared" si="2"/>
        <v>55.88235294117647</v>
      </c>
      <c r="H52" s="126">
        <f t="shared" si="2"/>
        <v>20.588235294117645</v>
      </c>
      <c r="I52" s="126">
        <f t="shared" si="2"/>
        <v>11.76470588235294</v>
      </c>
      <c r="J52" s="126">
        <f t="shared" si="2"/>
        <v>26.47058823529412</v>
      </c>
    </row>
    <row r="53" spans="1:9" ht="18.75" customHeight="1">
      <c r="A53" s="116"/>
      <c r="B53" s="117"/>
      <c r="C53" s="117"/>
      <c r="D53" s="117"/>
      <c r="E53" s="117"/>
      <c r="F53" s="117"/>
      <c r="G53" s="117"/>
      <c r="H53" s="117"/>
      <c r="I53" s="117"/>
    </row>
    <row r="54" spans="1:9" ht="18.75" customHeight="1">
      <c r="A54" s="116"/>
      <c r="B54" s="117"/>
      <c r="C54" s="117"/>
      <c r="D54" s="117"/>
      <c r="E54" s="117"/>
      <c r="F54" s="117"/>
      <c r="G54" s="117"/>
      <c r="H54" s="117"/>
      <c r="I54" s="117"/>
    </row>
    <row r="55" spans="1:9" ht="18.75" customHeight="1">
      <c r="A55" s="116"/>
      <c r="B55" s="117"/>
      <c r="C55" s="117"/>
      <c r="D55" s="117"/>
      <c r="E55" s="117"/>
      <c r="F55" s="117"/>
      <c r="G55" s="117"/>
      <c r="H55" s="117"/>
      <c r="I55" s="117"/>
    </row>
    <row r="56" spans="1:9" ht="18.75" customHeight="1">
      <c r="A56" s="116"/>
      <c r="B56" s="117"/>
      <c r="C56" s="117"/>
      <c r="D56" s="117"/>
      <c r="E56" s="117"/>
      <c r="F56" s="117"/>
      <c r="G56" s="117"/>
      <c r="H56" s="117"/>
      <c r="I56" s="117"/>
    </row>
    <row r="57" spans="1:9" ht="18.75" customHeight="1">
      <c r="A57" s="116"/>
      <c r="B57" s="117"/>
      <c r="C57" s="117"/>
      <c r="D57" s="117"/>
      <c r="E57" s="117"/>
      <c r="F57" s="117"/>
      <c r="G57" s="117"/>
      <c r="H57" s="117"/>
      <c r="I57" s="117"/>
    </row>
    <row r="58" spans="1:9" ht="18.75" customHeight="1">
      <c r="A58" s="116"/>
      <c r="B58" s="117"/>
      <c r="C58" s="117"/>
      <c r="D58" s="117"/>
      <c r="E58" s="117"/>
      <c r="F58" s="117"/>
      <c r="G58" s="117"/>
      <c r="H58" s="117"/>
      <c r="I58" s="117"/>
    </row>
    <row r="59" spans="1:9" ht="18.75" customHeight="1">
      <c r="A59" s="116"/>
      <c r="B59" s="117"/>
      <c r="C59" s="117"/>
      <c r="D59" s="117"/>
      <c r="E59" s="117"/>
      <c r="F59" s="117"/>
      <c r="G59" s="117"/>
      <c r="H59" s="117"/>
      <c r="I59" s="117"/>
    </row>
  </sheetData>
  <sheetProtection/>
  <mergeCells count="2">
    <mergeCell ref="A1:B1"/>
    <mergeCell ref="C1:J1"/>
  </mergeCells>
  <printOptions/>
  <pageMargins left="0.5" right="0.25" top="0.5" bottom="0.25" header="0.511811023622047" footer="0.39370078740157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J38" sqref="A1:J38"/>
    </sheetView>
  </sheetViews>
  <sheetFormatPr defaultColWidth="12.57421875" defaultRowHeight="12.75"/>
  <cols>
    <col min="1" max="1" width="4.421875" style="10" customWidth="1"/>
    <col min="2" max="2" width="30.140625" style="111" customWidth="1"/>
    <col min="3" max="10" width="7.7109375" style="111" customWidth="1"/>
    <col min="11" max="16384" width="12.57421875" style="111" customWidth="1"/>
  </cols>
  <sheetData>
    <row r="1" spans="1:10" ht="18.75" customHeight="1">
      <c r="A1" s="326" t="s">
        <v>72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</row>
    <row r="2" spans="1:10" ht="18.75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</row>
    <row r="3" spans="1:10" ht="18.75" customHeight="1">
      <c r="A3" s="11">
        <v>1</v>
      </c>
      <c r="B3" s="175" t="s">
        <v>115</v>
      </c>
      <c r="C3" s="179">
        <v>4</v>
      </c>
      <c r="D3" s="183">
        <v>7</v>
      </c>
      <c r="E3" s="67">
        <v>5</v>
      </c>
      <c r="F3" s="179">
        <v>2</v>
      </c>
      <c r="G3" s="179">
        <v>3.5</v>
      </c>
      <c r="H3" s="134">
        <v>4.75</v>
      </c>
      <c r="I3" s="69">
        <v>3.4166666666666665</v>
      </c>
      <c r="J3" s="104">
        <v>19.416666666666668</v>
      </c>
    </row>
    <row r="4" spans="1:10" ht="18.75" customHeight="1">
      <c r="A4" s="11">
        <v>2</v>
      </c>
      <c r="B4" s="175" t="s">
        <v>122</v>
      </c>
      <c r="C4" s="179">
        <v>5.5</v>
      </c>
      <c r="D4" s="183">
        <v>5.4</v>
      </c>
      <c r="E4" s="67">
        <v>5</v>
      </c>
      <c r="F4" s="179">
        <v>3</v>
      </c>
      <c r="G4" s="179">
        <v>5.5</v>
      </c>
      <c r="H4" s="134">
        <v>5.5</v>
      </c>
      <c r="I4" s="69">
        <v>4.666666666666667</v>
      </c>
      <c r="J4" s="104">
        <v>20.566666666666666</v>
      </c>
    </row>
    <row r="5" spans="1:10" ht="18.75" customHeight="1">
      <c r="A5" s="11">
        <v>3</v>
      </c>
      <c r="B5" s="175" t="s">
        <v>126</v>
      </c>
      <c r="C5" s="179">
        <v>5</v>
      </c>
      <c r="D5" s="183">
        <v>2.6</v>
      </c>
      <c r="E5" s="67">
        <v>2</v>
      </c>
      <c r="F5" s="179">
        <v>1.5</v>
      </c>
      <c r="G5" s="179">
        <v>3.5</v>
      </c>
      <c r="H5" s="134">
        <v>3</v>
      </c>
      <c r="I5" s="69">
        <v>2.6666666666666665</v>
      </c>
      <c r="J5" s="104">
        <v>12.266666666666666</v>
      </c>
    </row>
    <row r="6" spans="1:10" ht="18.75" customHeight="1">
      <c r="A6" s="11">
        <v>4</v>
      </c>
      <c r="B6" s="175" t="s">
        <v>136</v>
      </c>
      <c r="C6" s="179">
        <v>7</v>
      </c>
      <c r="D6" s="183">
        <v>4</v>
      </c>
      <c r="E6" s="67">
        <v>3.5</v>
      </c>
      <c r="F6" s="179">
        <v>3</v>
      </c>
      <c r="G6" s="179">
        <v>1.5</v>
      </c>
      <c r="H6" s="134">
        <v>2.75</v>
      </c>
      <c r="I6" s="69">
        <v>2.4166666666666665</v>
      </c>
      <c r="J6" s="104">
        <v>16.916666666666668</v>
      </c>
    </row>
    <row r="7" spans="1:10" ht="18.75" customHeight="1">
      <c r="A7" s="11">
        <v>5</v>
      </c>
      <c r="B7" s="175" t="s">
        <v>146</v>
      </c>
      <c r="C7" s="179">
        <v>6.5</v>
      </c>
      <c r="D7" s="183">
        <v>5</v>
      </c>
      <c r="E7" s="67">
        <v>5.5</v>
      </c>
      <c r="F7" s="179">
        <v>3</v>
      </c>
      <c r="G7" s="179">
        <v>6</v>
      </c>
      <c r="H7" s="134">
        <v>7</v>
      </c>
      <c r="I7" s="69">
        <v>5.333333333333333</v>
      </c>
      <c r="J7" s="104">
        <v>22.333333333333332</v>
      </c>
    </row>
    <row r="8" spans="1:10" ht="18.75" customHeight="1">
      <c r="A8" s="11">
        <v>6</v>
      </c>
      <c r="B8" s="175" t="s">
        <v>158</v>
      </c>
      <c r="C8" s="179">
        <v>7</v>
      </c>
      <c r="D8" s="183">
        <v>4.2</v>
      </c>
      <c r="E8" s="179">
        <v>4.5</v>
      </c>
      <c r="F8" s="179">
        <v>2.25</v>
      </c>
      <c r="G8" s="179">
        <v>7.5</v>
      </c>
      <c r="H8" s="134">
        <v>5.5</v>
      </c>
      <c r="I8" s="69">
        <v>5.083333333333333</v>
      </c>
      <c r="J8" s="104">
        <v>20.78333333333333</v>
      </c>
    </row>
    <row r="9" spans="1:10" ht="18.75" customHeight="1">
      <c r="A9" s="11">
        <v>7</v>
      </c>
      <c r="B9" s="175" t="s">
        <v>159</v>
      </c>
      <c r="C9" s="179">
        <v>6</v>
      </c>
      <c r="D9" s="183">
        <v>2.8</v>
      </c>
      <c r="E9" s="179">
        <v>2.5</v>
      </c>
      <c r="F9" s="179">
        <v>2</v>
      </c>
      <c r="G9" s="179">
        <v>5.5</v>
      </c>
      <c r="H9" s="134">
        <v>4.75</v>
      </c>
      <c r="I9" s="69">
        <v>4.083333333333333</v>
      </c>
      <c r="J9" s="104">
        <v>15.383333333333333</v>
      </c>
    </row>
    <row r="10" spans="1:10" ht="18.75" customHeight="1">
      <c r="A10" s="11">
        <v>8</v>
      </c>
      <c r="B10" s="175" t="s">
        <v>165</v>
      </c>
      <c r="C10" s="179">
        <v>2</v>
      </c>
      <c r="D10" s="183">
        <v>4.4</v>
      </c>
      <c r="E10" s="179">
        <v>2</v>
      </c>
      <c r="F10" s="179">
        <v>3.5</v>
      </c>
      <c r="G10" s="179">
        <v>6</v>
      </c>
      <c r="H10" s="134">
        <v>2.5</v>
      </c>
      <c r="I10" s="69">
        <v>4</v>
      </c>
      <c r="J10" s="104">
        <v>12.4</v>
      </c>
    </row>
    <row r="11" spans="1:10" ht="18.75" customHeight="1">
      <c r="A11" s="11">
        <v>9</v>
      </c>
      <c r="B11" s="175" t="s">
        <v>166</v>
      </c>
      <c r="C11" s="179">
        <v>3</v>
      </c>
      <c r="D11" s="183">
        <v>3.2</v>
      </c>
      <c r="E11" s="179">
        <v>1.5</v>
      </c>
      <c r="F11" s="179">
        <v>1.5</v>
      </c>
      <c r="G11" s="179">
        <v>7</v>
      </c>
      <c r="H11" s="134">
        <v>2.75</v>
      </c>
      <c r="I11" s="69">
        <v>3.75</v>
      </c>
      <c r="J11" s="104">
        <v>11.45</v>
      </c>
    </row>
    <row r="12" spans="1:10" ht="18.75" customHeight="1">
      <c r="A12" s="11">
        <v>10</v>
      </c>
      <c r="B12" s="175" t="s">
        <v>174</v>
      </c>
      <c r="C12" s="179">
        <v>3</v>
      </c>
      <c r="D12" s="183">
        <v>3</v>
      </c>
      <c r="E12" s="179">
        <v>2</v>
      </c>
      <c r="F12" s="179">
        <v>1</v>
      </c>
      <c r="G12" s="179">
        <v>2.5</v>
      </c>
      <c r="H12" s="134">
        <v>4</v>
      </c>
      <c r="I12" s="69">
        <v>2.5</v>
      </c>
      <c r="J12" s="104">
        <v>10.5</v>
      </c>
    </row>
    <row r="13" spans="1:10" ht="18.75" customHeight="1">
      <c r="A13" s="11">
        <v>11</v>
      </c>
      <c r="B13" s="175" t="s">
        <v>178</v>
      </c>
      <c r="C13" s="179">
        <v>5.5</v>
      </c>
      <c r="D13" s="183">
        <v>4.4</v>
      </c>
      <c r="E13" s="179">
        <v>3.5</v>
      </c>
      <c r="F13" s="179">
        <v>1.5</v>
      </c>
      <c r="G13" s="179">
        <v>5</v>
      </c>
      <c r="H13" s="134">
        <v>5.25</v>
      </c>
      <c r="I13" s="69">
        <v>3.9166666666666665</v>
      </c>
      <c r="J13" s="104">
        <v>17.316666666666666</v>
      </c>
    </row>
    <row r="14" spans="1:10" ht="18.75" customHeight="1">
      <c r="A14" s="11">
        <v>12</v>
      </c>
      <c r="B14" s="175" t="s">
        <v>186</v>
      </c>
      <c r="C14" s="179">
        <v>6</v>
      </c>
      <c r="D14" s="183">
        <v>4</v>
      </c>
      <c r="E14" s="179">
        <v>3</v>
      </c>
      <c r="F14" s="179">
        <v>3</v>
      </c>
      <c r="G14" s="179">
        <v>4</v>
      </c>
      <c r="H14" s="134">
        <v>5.5</v>
      </c>
      <c r="I14" s="69">
        <v>4.166666666666667</v>
      </c>
      <c r="J14" s="104">
        <v>17.166666666666668</v>
      </c>
    </row>
    <row r="15" spans="1:10" ht="18.75" customHeight="1">
      <c r="A15" s="11">
        <v>13</v>
      </c>
      <c r="B15" s="175" t="s">
        <v>192</v>
      </c>
      <c r="C15" s="179">
        <v>4.5</v>
      </c>
      <c r="D15" s="183">
        <v>2.6</v>
      </c>
      <c r="E15" s="179">
        <v>3</v>
      </c>
      <c r="F15" s="179">
        <v>1</v>
      </c>
      <c r="G15" s="179">
        <v>3</v>
      </c>
      <c r="H15" s="134">
        <v>3.5</v>
      </c>
      <c r="I15" s="69">
        <v>2.5</v>
      </c>
      <c r="J15" s="104">
        <v>12.6</v>
      </c>
    </row>
    <row r="16" spans="1:10" ht="18.75" customHeight="1">
      <c r="A16" s="11">
        <v>14</v>
      </c>
      <c r="B16" s="175" t="s">
        <v>195</v>
      </c>
      <c r="C16" s="179"/>
      <c r="D16" s="179"/>
      <c r="E16" s="179"/>
      <c r="F16" s="179"/>
      <c r="G16" s="179"/>
      <c r="H16" s="134"/>
      <c r="I16" s="69" t="s">
        <v>651</v>
      </c>
      <c r="J16" s="104" t="s">
        <v>651</v>
      </c>
    </row>
    <row r="17" spans="1:10" ht="18.75" customHeight="1">
      <c r="A17" s="11">
        <v>15</v>
      </c>
      <c r="B17" s="175" t="s">
        <v>198</v>
      </c>
      <c r="C17" s="179">
        <v>5</v>
      </c>
      <c r="D17" s="183">
        <v>5.8</v>
      </c>
      <c r="E17" s="179">
        <v>3.5</v>
      </c>
      <c r="F17" s="179">
        <v>4.25</v>
      </c>
      <c r="G17" s="179">
        <v>7</v>
      </c>
      <c r="H17" s="134">
        <v>6.25</v>
      </c>
      <c r="I17" s="69">
        <v>5.833333333333333</v>
      </c>
      <c r="J17" s="104">
        <v>20.133333333333333</v>
      </c>
    </row>
    <row r="18" spans="1:10" ht="18.75" customHeight="1">
      <c r="A18" s="11">
        <v>16</v>
      </c>
      <c r="B18" s="175" t="s">
        <v>209</v>
      </c>
      <c r="C18" s="179">
        <v>5.5</v>
      </c>
      <c r="D18" s="183">
        <v>3.6</v>
      </c>
      <c r="E18" s="179">
        <v>2</v>
      </c>
      <c r="F18" s="179">
        <v>2</v>
      </c>
      <c r="G18" s="179">
        <v>5.5</v>
      </c>
      <c r="H18" s="134">
        <v>2.75</v>
      </c>
      <c r="I18" s="69">
        <v>3.4166666666666665</v>
      </c>
      <c r="J18" s="104">
        <v>14.516666666666666</v>
      </c>
    </row>
    <row r="19" spans="1:10" ht="18.75" customHeight="1">
      <c r="A19" s="11">
        <v>17</v>
      </c>
      <c r="B19" s="175" t="s">
        <v>216</v>
      </c>
      <c r="C19" s="179">
        <v>4</v>
      </c>
      <c r="D19" s="183">
        <v>3.4</v>
      </c>
      <c r="E19" s="179">
        <v>2</v>
      </c>
      <c r="F19" s="179">
        <v>1</v>
      </c>
      <c r="G19" s="179">
        <v>6</v>
      </c>
      <c r="H19" s="134">
        <v>2.5</v>
      </c>
      <c r="I19" s="69">
        <v>3.1666666666666665</v>
      </c>
      <c r="J19" s="104">
        <v>12.566666666666666</v>
      </c>
    </row>
    <row r="20" spans="1:10" ht="18.75" customHeight="1">
      <c r="A20" s="11">
        <v>18</v>
      </c>
      <c r="B20" s="175" t="s">
        <v>49</v>
      </c>
      <c r="C20" s="179">
        <v>4.5</v>
      </c>
      <c r="D20" s="183">
        <v>3.8</v>
      </c>
      <c r="E20" s="179">
        <v>4</v>
      </c>
      <c r="F20" s="179">
        <v>1.25</v>
      </c>
      <c r="G20" s="179">
        <v>4.5</v>
      </c>
      <c r="H20" s="134">
        <v>4.5</v>
      </c>
      <c r="I20" s="69">
        <v>3.4166666666666665</v>
      </c>
      <c r="J20" s="104">
        <v>15.716666666666667</v>
      </c>
    </row>
    <row r="21" spans="1:10" ht="18.75" customHeight="1">
      <c r="A21" s="11">
        <v>19</v>
      </c>
      <c r="B21" s="175" t="s">
        <v>232</v>
      </c>
      <c r="C21" s="179">
        <v>4.5</v>
      </c>
      <c r="D21" s="183">
        <v>6.4</v>
      </c>
      <c r="E21" s="179">
        <v>1.5</v>
      </c>
      <c r="F21" s="179">
        <v>1.25</v>
      </c>
      <c r="G21" s="179">
        <v>5.5</v>
      </c>
      <c r="H21" s="134">
        <v>6.25</v>
      </c>
      <c r="I21" s="69">
        <v>4.333333333333333</v>
      </c>
      <c r="J21" s="104">
        <v>16.733333333333334</v>
      </c>
    </row>
    <row r="22" spans="1:10" ht="18.75" customHeight="1">
      <c r="A22" s="11">
        <v>20</v>
      </c>
      <c r="B22" s="175" t="s">
        <v>240</v>
      </c>
      <c r="C22" s="179">
        <v>5</v>
      </c>
      <c r="D22" s="183">
        <v>3.6</v>
      </c>
      <c r="E22" s="179">
        <v>3</v>
      </c>
      <c r="F22" s="179">
        <v>1.25</v>
      </c>
      <c r="G22" s="179">
        <v>7</v>
      </c>
      <c r="H22" s="134">
        <v>4.5</v>
      </c>
      <c r="I22" s="69">
        <v>4.25</v>
      </c>
      <c r="J22" s="104">
        <v>15.85</v>
      </c>
    </row>
    <row r="23" spans="1:10" ht="18.75" customHeight="1">
      <c r="A23" s="11">
        <v>21</v>
      </c>
      <c r="B23" s="175" t="s">
        <v>245</v>
      </c>
      <c r="C23" s="179">
        <v>7</v>
      </c>
      <c r="D23" s="183">
        <v>5.6</v>
      </c>
      <c r="E23" s="179">
        <v>5</v>
      </c>
      <c r="F23" s="179">
        <v>1</v>
      </c>
      <c r="G23" s="179">
        <v>5</v>
      </c>
      <c r="H23" s="134">
        <v>4.25</v>
      </c>
      <c r="I23" s="69">
        <v>3.4166666666666665</v>
      </c>
      <c r="J23" s="104">
        <v>21.01666666666667</v>
      </c>
    </row>
    <row r="24" spans="1:10" ht="18.75" customHeight="1">
      <c r="A24" s="11">
        <v>22</v>
      </c>
      <c r="B24" s="175" t="s">
        <v>248</v>
      </c>
      <c r="C24" s="179">
        <v>6.5</v>
      </c>
      <c r="D24" s="183">
        <v>4.6</v>
      </c>
      <c r="E24" s="179">
        <v>4.5</v>
      </c>
      <c r="F24" s="179">
        <v>2</v>
      </c>
      <c r="G24" s="179">
        <v>3</v>
      </c>
      <c r="H24" s="134">
        <v>1.75</v>
      </c>
      <c r="I24" s="69">
        <v>2.25</v>
      </c>
      <c r="J24" s="104">
        <v>17.85</v>
      </c>
    </row>
    <row r="25" spans="1:10" ht="18.75" customHeight="1">
      <c r="A25" s="11">
        <v>23</v>
      </c>
      <c r="B25" s="175" t="s">
        <v>256</v>
      </c>
      <c r="C25" s="179">
        <v>7</v>
      </c>
      <c r="D25" s="183">
        <v>4.2</v>
      </c>
      <c r="E25" s="179">
        <v>3</v>
      </c>
      <c r="F25" s="179">
        <v>1</v>
      </c>
      <c r="G25" s="179">
        <v>5</v>
      </c>
      <c r="H25" s="134">
        <v>3.75</v>
      </c>
      <c r="I25" s="69">
        <v>3.25</v>
      </c>
      <c r="J25" s="104">
        <v>17.45</v>
      </c>
    </row>
    <row r="26" spans="1:10" ht="15.75">
      <c r="A26" s="11">
        <v>24</v>
      </c>
      <c r="B26" s="175" t="s">
        <v>50</v>
      </c>
      <c r="C26" s="179">
        <v>6.5</v>
      </c>
      <c r="D26" s="183">
        <v>6.2</v>
      </c>
      <c r="E26" s="179">
        <v>3.5</v>
      </c>
      <c r="F26" s="179">
        <v>1</v>
      </c>
      <c r="G26" s="179">
        <v>5</v>
      </c>
      <c r="H26" s="134">
        <v>5.5</v>
      </c>
      <c r="I26" s="69">
        <v>3.8333333333333335</v>
      </c>
      <c r="J26" s="104">
        <v>20.03333333333333</v>
      </c>
    </row>
    <row r="27" spans="1:10" ht="15.75">
      <c r="A27" s="11">
        <v>25</v>
      </c>
      <c r="B27" s="175" t="s">
        <v>280</v>
      </c>
      <c r="C27" s="179">
        <v>6.5</v>
      </c>
      <c r="D27" s="183">
        <v>3.2</v>
      </c>
      <c r="E27" s="179">
        <v>3.5</v>
      </c>
      <c r="F27" s="179">
        <v>1</v>
      </c>
      <c r="G27" s="179">
        <v>3.5</v>
      </c>
      <c r="H27" s="134">
        <v>4.25</v>
      </c>
      <c r="I27" s="69">
        <v>2.9166666666666665</v>
      </c>
      <c r="J27" s="104">
        <v>16.116666666666667</v>
      </c>
    </row>
    <row r="28" spans="1:10" ht="15.75">
      <c r="A28" s="11">
        <v>26</v>
      </c>
      <c r="B28" s="175" t="s">
        <v>282</v>
      </c>
      <c r="C28" s="179">
        <v>5</v>
      </c>
      <c r="D28" s="183">
        <v>4</v>
      </c>
      <c r="E28" s="179">
        <v>2</v>
      </c>
      <c r="F28" s="179">
        <v>2</v>
      </c>
      <c r="G28" s="179">
        <v>4.5</v>
      </c>
      <c r="H28" s="134">
        <v>5</v>
      </c>
      <c r="I28" s="69">
        <v>3.8333333333333335</v>
      </c>
      <c r="J28" s="104">
        <v>14.833333333333334</v>
      </c>
    </row>
    <row r="29" spans="1:10" ht="15.75">
      <c r="A29" s="11">
        <v>27</v>
      </c>
      <c r="B29" s="175" t="s">
        <v>290</v>
      </c>
      <c r="C29" s="179">
        <v>5</v>
      </c>
      <c r="D29" s="183">
        <v>5</v>
      </c>
      <c r="E29" s="179">
        <v>6</v>
      </c>
      <c r="F29" s="179">
        <v>2</v>
      </c>
      <c r="G29" s="179">
        <v>2.5</v>
      </c>
      <c r="H29" s="134">
        <v>5.75</v>
      </c>
      <c r="I29" s="69">
        <v>3.4166666666666665</v>
      </c>
      <c r="J29" s="104">
        <v>19.416666666666668</v>
      </c>
    </row>
    <row r="30" spans="1:10" ht="15.75">
      <c r="A30" s="11">
        <v>28</v>
      </c>
      <c r="B30" s="175" t="s">
        <v>292</v>
      </c>
      <c r="C30" s="179">
        <v>6</v>
      </c>
      <c r="D30" s="183">
        <v>4</v>
      </c>
      <c r="E30" s="179">
        <v>3</v>
      </c>
      <c r="F30" s="179">
        <v>1</v>
      </c>
      <c r="G30" s="179">
        <v>3</v>
      </c>
      <c r="H30" s="134">
        <v>2.25</v>
      </c>
      <c r="I30" s="69">
        <v>2.0833333333333335</v>
      </c>
      <c r="J30" s="104">
        <v>15.083333333333334</v>
      </c>
    </row>
    <row r="31" spans="1:10" s="125" customFormat="1" ht="15.75">
      <c r="A31" s="11">
        <v>29</v>
      </c>
      <c r="B31" s="175" t="s">
        <v>52</v>
      </c>
      <c r="C31" s="179">
        <v>4.5</v>
      </c>
      <c r="D31" s="183">
        <v>4.2</v>
      </c>
      <c r="E31" s="179">
        <v>4</v>
      </c>
      <c r="F31" s="179">
        <v>1</v>
      </c>
      <c r="G31" s="179">
        <v>6</v>
      </c>
      <c r="H31" s="134">
        <v>3.25</v>
      </c>
      <c r="I31" s="69">
        <v>3.4166666666666665</v>
      </c>
      <c r="J31" s="104">
        <v>16.116666666666667</v>
      </c>
    </row>
    <row r="32" spans="1:10" ht="15.75">
      <c r="A32" s="11">
        <v>30</v>
      </c>
      <c r="B32" s="175" t="s">
        <v>294</v>
      </c>
      <c r="C32" s="179">
        <v>6</v>
      </c>
      <c r="D32" s="183">
        <v>3</v>
      </c>
      <c r="E32" s="179">
        <v>4.5</v>
      </c>
      <c r="F32" s="179">
        <v>1</v>
      </c>
      <c r="G32" s="179">
        <v>7</v>
      </c>
      <c r="H32" s="134">
        <v>5.25</v>
      </c>
      <c r="I32" s="69">
        <v>4.416666666666667</v>
      </c>
      <c r="J32" s="104">
        <v>17.916666666666668</v>
      </c>
    </row>
    <row r="33" spans="1:10" ht="15.75">
      <c r="A33" s="11">
        <v>31</v>
      </c>
      <c r="B33" s="175" t="s">
        <v>302</v>
      </c>
      <c r="C33" s="179">
        <v>5.5</v>
      </c>
      <c r="D33" s="183">
        <v>4.8</v>
      </c>
      <c r="E33" s="179">
        <v>2.5</v>
      </c>
      <c r="F33" s="179">
        <v>1</v>
      </c>
      <c r="G33" s="179">
        <v>7</v>
      </c>
      <c r="H33" s="134">
        <v>4</v>
      </c>
      <c r="I33" s="69">
        <v>4</v>
      </c>
      <c r="J33" s="104">
        <v>16.8</v>
      </c>
    </row>
    <row r="34" spans="1:10" s="125" customFormat="1" ht="15.75">
      <c r="A34" s="11">
        <v>32</v>
      </c>
      <c r="B34" s="175" t="s">
        <v>305</v>
      </c>
      <c r="C34" s="179">
        <v>5</v>
      </c>
      <c r="D34" s="183">
        <v>2.6</v>
      </c>
      <c r="E34" s="179">
        <v>2</v>
      </c>
      <c r="F34" s="179">
        <v>2</v>
      </c>
      <c r="G34" s="179">
        <v>5.5</v>
      </c>
      <c r="H34" s="134">
        <v>6.25</v>
      </c>
      <c r="I34" s="69">
        <v>4.583333333333333</v>
      </c>
      <c r="J34" s="104">
        <v>14.183333333333334</v>
      </c>
    </row>
    <row r="35" spans="1:10" s="125" customFormat="1" ht="15.75">
      <c r="A35" s="11">
        <v>33</v>
      </c>
      <c r="B35" s="175" t="s">
        <v>315</v>
      </c>
      <c r="C35" s="179">
        <v>5.5</v>
      </c>
      <c r="D35" s="183">
        <v>5.2</v>
      </c>
      <c r="E35" s="179">
        <v>3</v>
      </c>
      <c r="F35" s="179">
        <v>3.5</v>
      </c>
      <c r="G35" s="179">
        <v>7</v>
      </c>
      <c r="H35" s="134">
        <v>5.25</v>
      </c>
      <c r="I35" s="69">
        <v>5.25</v>
      </c>
      <c r="J35" s="104">
        <v>18.95</v>
      </c>
    </row>
    <row r="36" spans="1:10" s="125" customFormat="1" ht="19.5" customHeight="1">
      <c r="A36" s="11">
        <v>34</v>
      </c>
      <c r="B36" s="175" t="s">
        <v>333</v>
      </c>
      <c r="C36" s="179">
        <v>4.5</v>
      </c>
      <c r="D36" s="183">
        <v>5.4</v>
      </c>
      <c r="E36" s="179">
        <v>5.5</v>
      </c>
      <c r="F36" s="179">
        <v>2</v>
      </c>
      <c r="G36" s="179">
        <v>4.5</v>
      </c>
      <c r="H36" s="134">
        <v>2.25</v>
      </c>
      <c r="I36" s="69">
        <v>2.9166666666666665</v>
      </c>
      <c r="J36" s="104">
        <v>18.316666666666666</v>
      </c>
    </row>
    <row r="37" spans="1:10" s="125" customFormat="1" ht="19.5" customHeight="1">
      <c r="A37" s="11">
        <v>35</v>
      </c>
      <c r="B37" s="175" t="s">
        <v>339</v>
      </c>
      <c r="C37" s="179">
        <v>3.5</v>
      </c>
      <c r="D37" s="183">
        <v>4.8</v>
      </c>
      <c r="E37" s="179">
        <v>6.5</v>
      </c>
      <c r="F37" s="179">
        <v>2</v>
      </c>
      <c r="G37" s="179">
        <v>6</v>
      </c>
      <c r="H37" s="134">
        <v>3.75</v>
      </c>
      <c r="I37" s="69">
        <v>3.9166666666666665</v>
      </c>
      <c r="J37" s="104">
        <v>18.71666666666667</v>
      </c>
    </row>
    <row r="38" spans="1:10" s="125" customFormat="1" ht="19.5" customHeight="1">
      <c r="A38" s="11">
        <v>36</v>
      </c>
      <c r="B38" s="175" t="s">
        <v>342</v>
      </c>
      <c r="C38" s="179">
        <v>5</v>
      </c>
      <c r="D38" s="183">
        <v>5.2</v>
      </c>
      <c r="E38" s="179">
        <v>7</v>
      </c>
      <c r="F38" s="179">
        <v>1</v>
      </c>
      <c r="G38" s="179">
        <v>7</v>
      </c>
      <c r="H38" s="134">
        <v>3.75</v>
      </c>
      <c r="I38" s="69">
        <v>3.9166666666666665</v>
      </c>
      <c r="J38" s="104">
        <v>21.116666666666667</v>
      </c>
    </row>
    <row r="39" spans="1:9" ht="19.5" customHeight="1">
      <c r="A39" s="116"/>
      <c r="B39" s="117"/>
      <c r="C39" s="117"/>
      <c r="D39" s="117"/>
      <c r="E39" s="117"/>
      <c r="F39" s="117"/>
      <c r="G39" s="117"/>
      <c r="H39" s="117"/>
      <c r="I39" s="117"/>
    </row>
    <row r="40" spans="1:9" ht="19.5" customHeight="1">
      <c r="A40" s="116"/>
      <c r="B40" s="117"/>
      <c r="C40" s="117"/>
      <c r="D40" s="117"/>
      <c r="E40" s="117"/>
      <c r="F40" s="117"/>
      <c r="G40" s="117"/>
      <c r="H40" s="117"/>
      <c r="I40" s="117"/>
    </row>
    <row r="41" spans="1:9" ht="19.5" customHeight="1">
      <c r="A41" s="116"/>
      <c r="B41" s="117"/>
      <c r="C41" s="117"/>
      <c r="D41" s="117"/>
      <c r="E41" s="117"/>
      <c r="F41" s="117"/>
      <c r="G41" s="117"/>
      <c r="H41" s="117"/>
      <c r="I41" s="117"/>
    </row>
    <row r="42" spans="1:9" ht="19.5" customHeight="1">
      <c r="A42" s="116"/>
      <c r="B42" s="117"/>
      <c r="C42" s="117"/>
      <c r="D42" s="117"/>
      <c r="E42" s="117"/>
      <c r="F42" s="117"/>
      <c r="G42" s="117"/>
      <c r="H42" s="117"/>
      <c r="I42" s="117"/>
    </row>
    <row r="43" spans="1:9" ht="19.5" customHeight="1">
      <c r="A43" s="116"/>
      <c r="B43" s="117"/>
      <c r="C43" s="117"/>
      <c r="D43" s="117"/>
      <c r="E43" s="117"/>
      <c r="F43" s="117"/>
      <c r="G43" s="117"/>
      <c r="H43" s="117"/>
      <c r="I43" s="117"/>
    </row>
    <row r="44" spans="1:9" ht="19.5" customHeight="1">
      <c r="A44" s="116"/>
      <c r="B44" s="117"/>
      <c r="C44" s="117"/>
      <c r="D44" s="117"/>
      <c r="E44" s="117"/>
      <c r="F44" s="117"/>
      <c r="G44" s="117"/>
      <c r="H44" s="117"/>
      <c r="I44" s="117"/>
    </row>
    <row r="45" spans="1:9" ht="19.5" customHeight="1">
      <c r="A45" s="116"/>
      <c r="B45" s="117"/>
      <c r="C45" s="117"/>
      <c r="D45" s="117"/>
      <c r="E45" s="117"/>
      <c r="F45" s="117"/>
      <c r="G45" s="117"/>
      <c r="H45" s="117"/>
      <c r="I45" s="117"/>
    </row>
    <row r="46" spans="1:9" ht="19.5" customHeight="1">
      <c r="A46" s="116"/>
      <c r="B46" s="117"/>
      <c r="C46" s="117"/>
      <c r="D46" s="117"/>
      <c r="E46" s="117"/>
      <c r="F46" s="117"/>
      <c r="G46" s="117"/>
      <c r="H46" s="117"/>
      <c r="I46" s="117"/>
    </row>
    <row r="47" spans="1:9" ht="19.5" customHeight="1">
      <c r="A47" s="116"/>
      <c r="B47" s="117"/>
      <c r="C47" s="117"/>
      <c r="D47" s="117"/>
      <c r="E47" s="117"/>
      <c r="F47" s="117"/>
      <c r="G47" s="117"/>
      <c r="H47" s="117"/>
      <c r="I47" s="117"/>
    </row>
    <row r="48" spans="1:9" ht="19.5" customHeight="1">
      <c r="A48" s="116"/>
      <c r="B48" s="117"/>
      <c r="C48" s="117"/>
      <c r="D48" s="117"/>
      <c r="E48" s="117"/>
      <c r="F48" s="117"/>
      <c r="G48" s="117"/>
      <c r="H48" s="117"/>
      <c r="I48" s="117"/>
    </row>
    <row r="49" spans="1:9" ht="19.5" customHeight="1">
      <c r="A49" s="116"/>
      <c r="B49" s="117"/>
      <c r="C49" s="117"/>
      <c r="D49" s="117"/>
      <c r="E49" s="117"/>
      <c r="F49" s="117"/>
      <c r="G49" s="117"/>
      <c r="H49" s="117"/>
      <c r="I49" s="117"/>
    </row>
    <row r="50" spans="1:10" s="121" customFormat="1" ht="18">
      <c r="A50" s="116"/>
      <c r="B50" s="119"/>
      <c r="C50" s="120">
        <f>COUNTIF(C3:C46,"&gt;=5")</f>
        <v>24</v>
      </c>
      <c r="D50" s="120">
        <f aca="true" t="shared" si="0" ref="D50:I50">COUNTIF(D3:D46,"&gt;=5")</f>
        <v>11</v>
      </c>
      <c r="E50" s="120">
        <f t="shared" si="0"/>
        <v>8</v>
      </c>
      <c r="F50" s="120">
        <f t="shared" si="0"/>
        <v>0</v>
      </c>
      <c r="G50" s="120">
        <f t="shared" si="0"/>
        <v>22</v>
      </c>
      <c r="H50" s="120">
        <f t="shared" si="0"/>
        <v>13</v>
      </c>
      <c r="I50" s="120">
        <f t="shared" si="0"/>
        <v>4</v>
      </c>
      <c r="J50" s="53">
        <f>COUNTIF(J3:J46,"&gt;=20")</f>
        <v>7</v>
      </c>
    </row>
    <row r="51" spans="1:10" s="125" customFormat="1" ht="15">
      <c r="A51" s="122"/>
      <c r="B51" s="123"/>
      <c r="C51" s="124">
        <f aca="true" t="shared" si="1" ref="C51:J51">COUNT(C3:C46)</f>
        <v>35</v>
      </c>
      <c r="D51" s="124">
        <f t="shared" si="1"/>
        <v>35</v>
      </c>
      <c r="E51" s="124">
        <f t="shared" si="1"/>
        <v>35</v>
      </c>
      <c r="F51" s="124">
        <f t="shared" si="1"/>
        <v>35</v>
      </c>
      <c r="G51" s="124">
        <f t="shared" si="1"/>
        <v>35</v>
      </c>
      <c r="H51" s="124">
        <f t="shared" si="1"/>
        <v>35</v>
      </c>
      <c r="I51" s="124">
        <f t="shared" si="1"/>
        <v>35</v>
      </c>
      <c r="J51" s="124">
        <f t="shared" si="1"/>
        <v>35</v>
      </c>
    </row>
    <row r="52" spans="1:10" ht="15">
      <c r="A52" s="116"/>
      <c r="B52" s="117"/>
      <c r="C52" s="126">
        <f aca="true" t="shared" si="2" ref="C52:J52">C50/C51*100</f>
        <v>68.57142857142857</v>
      </c>
      <c r="D52" s="126">
        <f t="shared" si="2"/>
        <v>31.428571428571427</v>
      </c>
      <c r="E52" s="126">
        <f t="shared" si="2"/>
        <v>22.857142857142858</v>
      </c>
      <c r="F52" s="126">
        <f t="shared" si="2"/>
        <v>0</v>
      </c>
      <c r="G52" s="126">
        <f t="shared" si="2"/>
        <v>62.857142857142854</v>
      </c>
      <c r="H52" s="126">
        <f t="shared" si="2"/>
        <v>37.142857142857146</v>
      </c>
      <c r="I52" s="126">
        <f t="shared" si="2"/>
        <v>11.428571428571429</v>
      </c>
      <c r="J52" s="126">
        <f t="shared" si="2"/>
        <v>20</v>
      </c>
    </row>
    <row r="53" spans="1:9" ht="15">
      <c r="A53" s="116"/>
      <c r="B53" s="117"/>
      <c r="C53" s="117"/>
      <c r="D53" s="117"/>
      <c r="E53" s="117"/>
      <c r="F53" s="117"/>
      <c r="G53" s="117"/>
      <c r="H53" s="117"/>
      <c r="I53" s="117"/>
    </row>
    <row r="54" spans="1:9" ht="15">
      <c r="A54" s="116"/>
      <c r="B54" s="117"/>
      <c r="C54" s="117"/>
      <c r="D54" s="117"/>
      <c r="E54" s="117"/>
      <c r="F54" s="117"/>
      <c r="G54" s="117"/>
      <c r="H54" s="117"/>
      <c r="I54" s="117"/>
    </row>
    <row r="55" spans="1:9" ht="15">
      <c r="A55" s="116"/>
      <c r="B55" s="117"/>
      <c r="C55" s="117"/>
      <c r="D55" s="117"/>
      <c r="E55" s="117"/>
      <c r="F55" s="117"/>
      <c r="G55" s="117"/>
      <c r="H55" s="117"/>
      <c r="I55" s="117"/>
    </row>
    <row r="56" spans="1:9" ht="15">
      <c r="A56" s="116"/>
      <c r="B56" s="117"/>
      <c r="C56" s="117"/>
      <c r="D56" s="117"/>
      <c r="E56" s="117"/>
      <c r="F56" s="117"/>
      <c r="G56" s="117"/>
      <c r="H56" s="117"/>
      <c r="I56" s="117"/>
    </row>
    <row r="57" spans="1:9" ht="15">
      <c r="A57" s="116"/>
      <c r="B57" s="117"/>
      <c r="C57" s="117"/>
      <c r="D57" s="117"/>
      <c r="E57" s="117"/>
      <c r="F57" s="117"/>
      <c r="G57" s="117"/>
      <c r="H57" s="117"/>
      <c r="I57" s="117"/>
    </row>
    <row r="58" spans="1:9" ht="15">
      <c r="A58" s="116"/>
      <c r="B58" s="117"/>
      <c r="C58" s="117"/>
      <c r="D58" s="117"/>
      <c r="E58" s="117"/>
      <c r="F58" s="117"/>
      <c r="G58" s="117"/>
      <c r="H58" s="117"/>
      <c r="I58" s="117"/>
    </row>
  </sheetData>
  <sheetProtection/>
  <mergeCells count="2">
    <mergeCell ref="A1:B1"/>
    <mergeCell ref="C1:J1"/>
  </mergeCells>
  <printOptions/>
  <pageMargins left="0.5" right="0.25" top="0.5" bottom="0.25" header="0.511811023622047" footer="0.5118110236220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K6" sqref="K6"/>
    </sheetView>
  </sheetViews>
  <sheetFormatPr defaultColWidth="10.00390625" defaultRowHeight="12.75"/>
  <cols>
    <col min="1" max="1" width="5.7109375" style="19" customWidth="1"/>
    <col min="2" max="2" width="8.421875" style="19" bestFit="1" customWidth="1"/>
    <col min="3" max="3" width="6.28125" style="89" customWidth="1"/>
    <col min="4" max="6" width="6.28125" style="19" customWidth="1"/>
    <col min="7" max="7" width="8.421875" style="1" bestFit="1" customWidth="1"/>
    <col min="8" max="8" width="6.28125" style="89" customWidth="1"/>
    <col min="9" max="11" width="6.28125" style="1" customWidth="1"/>
    <col min="12" max="12" width="8.421875" style="1" bestFit="1" customWidth="1"/>
    <col min="13" max="13" width="6.28125" style="89" customWidth="1"/>
    <col min="14" max="14" width="6.28125" style="1" customWidth="1"/>
    <col min="15" max="16" width="6.28125" style="19" customWidth="1"/>
    <col min="17" max="17" width="8.421875" style="1" bestFit="1" customWidth="1"/>
    <col min="18" max="21" width="6.28125" style="1" customWidth="1"/>
    <col min="22" max="22" width="8.421875" style="1" bestFit="1" customWidth="1"/>
    <col min="23" max="23" width="7.57421875" style="1" bestFit="1" customWidth="1"/>
    <col min="24" max="24" width="3.7109375" style="1" customWidth="1"/>
    <col min="25" max="25" width="4.140625" style="19" customWidth="1"/>
    <col min="26" max="26" width="3.8515625" style="1" customWidth="1"/>
    <col min="27" max="27" width="7.00390625" style="1" customWidth="1"/>
    <col min="28" max="28" width="8.57421875" style="1" bestFit="1" customWidth="1"/>
    <col min="29" max="31" width="4.28125" style="1" customWidth="1"/>
    <col min="32" max="32" width="6.57421875" style="1" customWidth="1"/>
    <col min="33" max="33" width="8.57421875" style="1" bestFit="1" customWidth="1"/>
    <col min="34" max="34" width="7.28125" style="1" bestFit="1" customWidth="1"/>
    <col min="35" max="35" width="5.140625" style="19" customWidth="1"/>
    <col min="36" max="36" width="7.00390625" style="1" customWidth="1"/>
    <col min="37" max="16384" width="10.00390625" style="1" customWidth="1"/>
  </cols>
  <sheetData>
    <row r="1" spans="1:34" ht="17.25">
      <c r="A1" s="280" t="s">
        <v>660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ht="15.75" thickBot="1"/>
    <row r="3" spans="1:21" s="2" customFormat="1" ht="18.75" customHeight="1">
      <c r="A3" s="291" t="s">
        <v>0</v>
      </c>
      <c r="B3" s="286" t="s">
        <v>28</v>
      </c>
      <c r="C3" s="287"/>
      <c r="D3" s="287"/>
      <c r="E3" s="288"/>
      <c r="F3" s="281" t="s">
        <v>1</v>
      </c>
      <c r="G3" s="286" t="s">
        <v>29</v>
      </c>
      <c r="H3" s="287"/>
      <c r="I3" s="287"/>
      <c r="J3" s="288"/>
      <c r="K3" s="281" t="s">
        <v>1</v>
      </c>
      <c r="L3" s="283" t="s">
        <v>74</v>
      </c>
      <c r="M3" s="284"/>
      <c r="N3" s="284"/>
      <c r="O3" s="285"/>
      <c r="P3" s="281" t="s">
        <v>1</v>
      </c>
      <c r="Q3" s="283" t="s">
        <v>73</v>
      </c>
      <c r="R3" s="284"/>
      <c r="S3" s="284"/>
      <c r="T3" s="285"/>
      <c r="U3" s="281" t="s">
        <v>1</v>
      </c>
    </row>
    <row r="4" spans="1:21" s="2" customFormat="1" ht="18.75" customHeight="1" thickBot="1">
      <c r="A4" s="292"/>
      <c r="B4" s="28" t="s">
        <v>2</v>
      </c>
      <c r="C4" s="88" t="s">
        <v>3</v>
      </c>
      <c r="D4" s="28" t="s">
        <v>4</v>
      </c>
      <c r="E4" s="28" t="s">
        <v>5</v>
      </c>
      <c r="F4" s="282"/>
      <c r="G4" s="28" t="s">
        <v>2</v>
      </c>
      <c r="H4" s="88" t="s">
        <v>3</v>
      </c>
      <c r="I4" s="28" t="s">
        <v>4</v>
      </c>
      <c r="J4" s="28" t="s">
        <v>5</v>
      </c>
      <c r="K4" s="282"/>
      <c r="L4" s="29" t="s">
        <v>2</v>
      </c>
      <c r="M4" s="93" t="s">
        <v>3</v>
      </c>
      <c r="N4" s="29" t="s">
        <v>4</v>
      </c>
      <c r="O4" s="29" t="s">
        <v>5</v>
      </c>
      <c r="P4" s="282"/>
      <c r="Q4" s="29" t="s">
        <v>2</v>
      </c>
      <c r="R4" s="29" t="s">
        <v>3</v>
      </c>
      <c r="S4" s="29" t="s">
        <v>4</v>
      </c>
      <c r="T4" s="29" t="s">
        <v>5</v>
      </c>
      <c r="U4" s="282"/>
    </row>
    <row r="5" spans="1:35" s="22" customFormat="1" ht="18.75" customHeight="1">
      <c r="A5" s="245" t="s">
        <v>6</v>
      </c>
      <c r="B5" s="241" t="str">
        <f>'10A'!C50&amp;"/"&amp;'10A'!C51</f>
        <v>26/35</v>
      </c>
      <c r="C5" s="90">
        <f>'10A'!C50/'10A'!C51*100</f>
        <v>74.28571428571429</v>
      </c>
      <c r="D5" s="251">
        <f>RANK(C5,$C$5:$C$9)</f>
        <v>4</v>
      </c>
      <c r="E5" s="238"/>
      <c r="F5" s="259">
        <f aca="true" t="shared" si="0" ref="F5:F12">RANK(C5,$C$5:$C$12)</f>
        <v>4</v>
      </c>
      <c r="G5" s="241" t="str">
        <f>'10A'!D50&amp;"/"&amp;'10A'!D51</f>
        <v>32/35</v>
      </c>
      <c r="H5" s="90">
        <f>'10A'!D50/'10A'!D51*100</f>
        <v>91.42857142857143</v>
      </c>
      <c r="I5" s="24">
        <f>RANK(H5,$H$5:$H$9)</f>
        <v>2</v>
      </c>
      <c r="J5" s="238"/>
      <c r="K5" s="95">
        <f aca="true" t="shared" si="1" ref="K5:K12">RANK(H5,$H$5:$H$12)</f>
        <v>2</v>
      </c>
      <c r="L5" s="241" t="str">
        <f>'10A'!E50&amp;"/"&amp;'10A'!E51</f>
        <v>20/35</v>
      </c>
      <c r="M5" s="90">
        <f>'10A'!E50/'10A'!E51*100</f>
        <v>57.14285714285714</v>
      </c>
      <c r="N5" s="24">
        <f>RANK(M5,$M$5:$M$9)</f>
        <v>2</v>
      </c>
      <c r="O5" s="238"/>
      <c r="P5" s="95">
        <f aca="true" t="shared" si="2" ref="P5:P12">RANK(M5,$M$5:$M$12)</f>
        <v>2</v>
      </c>
      <c r="Q5" s="241" t="str">
        <f>'10A'!F50&amp;"/"&amp;'10A'!F51</f>
        <v>9/35</v>
      </c>
      <c r="R5" s="90">
        <f>'10A'!F50/'10A'!F51*100</f>
        <v>25.71428571428571</v>
      </c>
      <c r="S5" s="24">
        <f>RANK(R5,$R$5:$R$9)</f>
        <v>2</v>
      </c>
      <c r="T5" s="238"/>
      <c r="U5" s="95">
        <f aca="true" t="shared" si="3" ref="U5:U12">RANK(R5,$R$5:$R$12)</f>
        <v>2</v>
      </c>
      <c r="AI5" s="2"/>
    </row>
    <row r="6" spans="1:35" s="22" customFormat="1" ht="18.75" customHeight="1">
      <c r="A6" s="246" t="s">
        <v>7</v>
      </c>
      <c r="B6" s="242" t="str">
        <f>'10B'!C50&amp;"/"&amp;'10B'!C51</f>
        <v>31/35</v>
      </c>
      <c r="C6" s="91">
        <f>'10B'!C50/'10B'!C51*100</f>
        <v>88.57142857142857</v>
      </c>
      <c r="D6" s="253">
        <f>RANK(C6,$C$5:$C$9)</f>
        <v>3</v>
      </c>
      <c r="E6" s="239"/>
      <c r="F6" s="260">
        <f t="shared" si="0"/>
        <v>3</v>
      </c>
      <c r="G6" s="242" t="str">
        <f>'10B'!D50&amp;"/"&amp;'10B'!D51</f>
        <v>33/35</v>
      </c>
      <c r="H6" s="91">
        <f>'10B'!D50/'10B'!D51*100</f>
        <v>94.28571428571428</v>
      </c>
      <c r="I6" s="25">
        <f>RANK(H6,$H$5:$H$9)</f>
        <v>1</v>
      </c>
      <c r="J6" s="239"/>
      <c r="K6" s="96">
        <f t="shared" si="1"/>
        <v>1</v>
      </c>
      <c r="L6" s="242" t="str">
        <f>'10B'!E50&amp;"/"&amp;'10B'!E51</f>
        <v>22/35</v>
      </c>
      <c r="M6" s="91">
        <f>'10B'!E50/'10B'!E51*100</f>
        <v>62.857142857142854</v>
      </c>
      <c r="N6" s="25">
        <f>RANK(M6,$M$5:$M$9)</f>
        <v>1</v>
      </c>
      <c r="O6" s="239"/>
      <c r="P6" s="96">
        <f t="shared" si="2"/>
        <v>1</v>
      </c>
      <c r="Q6" s="242" t="str">
        <f>'10B'!F50&amp;"/"&amp;'10B'!F51</f>
        <v>21/35</v>
      </c>
      <c r="R6" s="91">
        <f>'10B'!F50/'10B'!F51*100</f>
        <v>60</v>
      </c>
      <c r="S6" s="25">
        <f>RANK(R6,$R$5:$R$9)</f>
        <v>1</v>
      </c>
      <c r="T6" s="239"/>
      <c r="U6" s="96">
        <f t="shared" si="3"/>
        <v>1</v>
      </c>
      <c r="AI6" s="2"/>
    </row>
    <row r="7" spans="1:35" s="22" customFormat="1" ht="18.75" customHeight="1">
      <c r="A7" s="246" t="s">
        <v>8</v>
      </c>
      <c r="B7" s="242" t="str">
        <f>'10C'!C50&amp;"/"&amp;'10C'!C51</f>
        <v>24/33</v>
      </c>
      <c r="C7" s="91">
        <f>'10C'!C50/'10C'!C51*100</f>
        <v>72.72727272727273</v>
      </c>
      <c r="D7" s="253">
        <f>RANK(C7,$C$5:$C$9)</f>
        <v>5</v>
      </c>
      <c r="E7" s="239"/>
      <c r="F7" s="260">
        <f t="shared" si="0"/>
        <v>6</v>
      </c>
      <c r="G7" s="242" t="str">
        <f>'10C'!D50&amp;"/"&amp;'10C'!D51</f>
        <v>16/33</v>
      </c>
      <c r="H7" s="91">
        <f>'10C'!D50/'10C'!D51*100</f>
        <v>48.484848484848484</v>
      </c>
      <c r="I7" s="25">
        <f>RANK(H7,$H$5:$H$9)</f>
        <v>4</v>
      </c>
      <c r="J7" s="239"/>
      <c r="K7" s="96">
        <f t="shared" si="1"/>
        <v>4</v>
      </c>
      <c r="L7" s="242" t="str">
        <f>'10C'!E50&amp;"/"&amp;'10C'!E51</f>
        <v>12/33</v>
      </c>
      <c r="M7" s="91">
        <f>'10C'!E50/'10C'!E51*100</f>
        <v>36.36363636363637</v>
      </c>
      <c r="N7" s="25">
        <f>RANK(M7,$M$5:$M$9)</f>
        <v>5</v>
      </c>
      <c r="O7" s="239"/>
      <c r="P7" s="96">
        <f t="shared" si="2"/>
        <v>5</v>
      </c>
      <c r="Q7" s="242" t="str">
        <f>'10C'!F50&amp;"/"&amp;'10C'!F51</f>
        <v>2/33</v>
      </c>
      <c r="R7" s="91">
        <f>'10C'!F50/'10C'!F51*100</f>
        <v>6.0606060606060606</v>
      </c>
      <c r="S7" s="25">
        <f>RANK(R7,$R$5:$R$9)</f>
        <v>4</v>
      </c>
      <c r="T7" s="239"/>
      <c r="U7" s="96">
        <f t="shared" si="3"/>
        <v>4</v>
      </c>
      <c r="AI7" s="2"/>
    </row>
    <row r="8" spans="1:35" s="22" customFormat="1" ht="18.75" customHeight="1">
      <c r="A8" s="246" t="s">
        <v>9</v>
      </c>
      <c r="B8" s="242" t="str">
        <f>'10D'!C50&amp;"/"&amp;'10D'!C51</f>
        <v>33/36</v>
      </c>
      <c r="C8" s="91">
        <f>'10D'!C50/'10D'!C51*100</f>
        <v>91.66666666666666</v>
      </c>
      <c r="D8" s="253">
        <f>RANK(C8,$C$5:$C$9)</f>
        <v>1</v>
      </c>
      <c r="E8" s="239"/>
      <c r="F8" s="260">
        <f t="shared" si="0"/>
        <v>1</v>
      </c>
      <c r="G8" s="242" t="str">
        <f>'10D'!D50&amp;"/"&amp;'10D'!D51</f>
        <v>22/36</v>
      </c>
      <c r="H8" s="91">
        <f>'10D'!D50/'10D'!D51*100</f>
        <v>61.111111111111114</v>
      </c>
      <c r="I8" s="25">
        <f>RANK(H8,$H$5:$H$9)</f>
        <v>3</v>
      </c>
      <c r="J8" s="239"/>
      <c r="K8" s="96">
        <f t="shared" si="1"/>
        <v>3</v>
      </c>
      <c r="L8" s="242" t="str">
        <f>'10D'!E50&amp;"/"&amp;'10D'!E51</f>
        <v>19/36</v>
      </c>
      <c r="M8" s="91">
        <f>'10D'!E50/'10D'!E51*100</f>
        <v>52.77777777777778</v>
      </c>
      <c r="N8" s="25">
        <f>RANK(M8,$M$5:$M$9)</f>
        <v>3</v>
      </c>
      <c r="O8" s="239"/>
      <c r="P8" s="96">
        <f t="shared" si="2"/>
        <v>3</v>
      </c>
      <c r="Q8" s="242" t="str">
        <f>'10D'!F50&amp;"/"&amp;'10D'!F51</f>
        <v>3/36</v>
      </c>
      <c r="R8" s="91">
        <f>'10D'!F50/'10D'!F51*100</f>
        <v>8.333333333333332</v>
      </c>
      <c r="S8" s="25">
        <f>RANK(R8,$R$5:$R$9)</f>
        <v>3</v>
      </c>
      <c r="T8" s="239"/>
      <c r="U8" s="96">
        <f t="shared" si="3"/>
        <v>3</v>
      </c>
      <c r="AI8" s="2"/>
    </row>
    <row r="9" spans="1:35" s="22" customFormat="1" ht="18.75" customHeight="1" thickBot="1">
      <c r="A9" s="248" t="s">
        <v>10</v>
      </c>
      <c r="B9" s="249" t="str">
        <f>'10E'!C50&amp;"/"&amp;'10E'!C51</f>
        <v>29/32</v>
      </c>
      <c r="C9" s="98">
        <f>'10E'!C50/'10E'!C51*100</f>
        <v>90.625</v>
      </c>
      <c r="D9" s="255">
        <f>RANK(C9,$C$5:$C$9)</f>
        <v>2</v>
      </c>
      <c r="E9" s="250"/>
      <c r="F9" s="261">
        <f t="shared" si="0"/>
        <v>2</v>
      </c>
      <c r="G9" s="249" t="str">
        <f>'10E'!D50&amp;"/"&amp;'10E'!D51</f>
        <v>13/32</v>
      </c>
      <c r="H9" s="98">
        <f>'10E'!D50/'10E'!D51*100</f>
        <v>40.625</v>
      </c>
      <c r="I9" s="99">
        <f>RANK(H9,$H$5:$H$9)</f>
        <v>5</v>
      </c>
      <c r="J9" s="250"/>
      <c r="K9" s="100">
        <f t="shared" si="1"/>
        <v>6</v>
      </c>
      <c r="L9" s="249" t="str">
        <f>'10E'!E50&amp;"/"&amp;'10E'!E51</f>
        <v>14/32</v>
      </c>
      <c r="M9" s="98">
        <f>'10E'!E50/'10E'!E51*100</f>
        <v>43.75</v>
      </c>
      <c r="N9" s="99">
        <f>RANK(M9,$M$5:$M$9)</f>
        <v>4</v>
      </c>
      <c r="O9" s="250"/>
      <c r="P9" s="100">
        <f t="shared" si="2"/>
        <v>4</v>
      </c>
      <c r="Q9" s="249" t="str">
        <f>'10E'!F50&amp;"/"&amp;'10E'!F51</f>
        <v>1/32</v>
      </c>
      <c r="R9" s="98">
        <f>'10E'!F50/'10E'!F51*100</f>
        <v>3.125</v>
      </c>
      <c r="S9" s="99">
        <f>RANK(R9,$R$5:$R$9)</f>
        <v>5</v>
      </c>
      <c r="T9" s="250"/>
      <c r="U9" s="100">
        <f t="shared" si="3"/>
        <v>6</v>
      </c>
      <c r="AI9" s="2"/>
    </row>
    <row r="10" spans="1:35" s="22" customFormat="1" ht="18.75" customHeight="1">
      <c r="A10" s="245" t="s">
        <v>11</v>
      </c>
      <c r="B10" s="241" t="str">
        <f>'10G'!C50&amp;"/"&amp;'10G'!C51</f>
        <v>26/35</v>
      </c>
      <c r="C10" s="90">
        <f>'10G'!C50/'10G'!C51*100</f>
        <v>74.28571428571429</v>
      </c>
      <c r="D10" s="251">
        <f>RANK(C10,$C$10:$C$12)</f>
        <v>1</v>
      </c>
      <c r="E10" s="238"/>
      <c r="F10" s="259">
        <f t="shared" si="0"/>
        <v>4</v>
      </c>
      <c r="G10" s="241" t="str">
        <f>'10G'!D50&amp;"/"&amp;'10G'!D51</f>
        <v>15/35</v>
      </c>
      <c r="H10" s="90">
        <f>'10G'!D50/'10G'!D51*100</f>
        <v>42.857142857142854</v>
      </c>
      <c r="I10" s="24">
        <f>RANK(H10,$H$10:$H$12)</f>
        <v>1</v>
      </c>
      <c r="J10" s="238"/>
      <c r="K10" s="95">
        <f t="shared" si="1"/>
        <v>5</v>
      </c>
      <c r="L10" s="241" t="str">
        <f>'10G'!E50&amp;"/"&amp;'10G'!E51</f>
        <v>12/35</v>
      </c>
      <c r="M10" s="90">
        <f>'10G'!E50/'10G'!E51*100</f>
        <v>34.285714285714285</v>
      </c>
      <c r="N10" s="24">
        <f>RANK(M10,$M$10:$M$12)</f>
        <v>1</v>
      </c>
      <c r="O10" s="238"/>
      <c r="P10" s="95">
        <f t="shared" si="2"/>
        <v>6</v>
      </c>
      <c r="Q10" s="241" t="str">
        <f>'10G'!F50&amp;"/"&amp;'10G'!F51</f>
        <v>2/35</v>
      </c>
      <c r="R10" s="90">
        <f>'10G'!F50/'10G'!F51*100</f>
        <v>5.714285714285714</v>
      </c>
      <c r="S10" s="24">
        <f>RANK(R10,$R$10:$R$12)</f>
        <v>1</v>
      </c>
      <c r="T10" s="238"/>
      <c r="U10" s="95">
        <f t="shared" si="3"/>
        <v>5</v>
      </c>
      <c r="AI10" s="2"/>
    </row>
    <row r="11" spans="1:35" s="22" customFormat="1" ht="18.75" customHeight="1">
      <c r="A11" s="246" t="s">
        <v>12</v>
      </c>
      <c r="B11" s="242" t="str">
        <f>'10H'!C50&amp;"/"&amp;'10H'!C51</f>
        <v>22/34</v>
      </c>
      <c r="C11" s="91">
        <f>'10H'!C50/'10H'!C51*100</f>
        <v>64.70588235294117</v>
      </c>
      <c r="D11" s="253">
        <f>RANK(C11,$C$10:$C$12)</f>
        <v>3</v>
      </c>
      <c r="E11" s="239"/>
      <c r="F11" s="260">
        <f t="shared" si="0"/>
        <v>8</v>
      </c>
      <c r="G11" s="242" t="str">
        <f>'10H'!D50&amp;"/"&amp;'10H'!D51</f>
        <v>13/34</v>
      </c>
      <c r="H11" s="91">
        <f>'10H'!D50/'10H'!D51*100</f>
        <v>38.23529411764706</v>
      </c>
      <c r="I11" s="25">
        <f>RANK(H11,$H$10:$H$12)</f>
        <v>2</v>
      </c>
      <c r="J11" s="239"/>
      <c r="K11" s="96">
        <f t="shared" si="1"/>
        <v>7</v>
      </c>
      <c r="L11" s="242" t="str">
        <f>'10H'!E50&amp;"/"&amp;'10H'!E51</f>
        <v>8/34</v>
      </c>
      <c r="M11" s="91">
        <f>'10H'!E50/'10H'!E51*100</f>
        <v>23.52941176470588</v>
      </c>
      <c r="N11" s="25">
        <f>RANK(M11,$M$10:$M$12)</f>
        <v>2</v>
      </c>
      <c r="O11" s="239"/>
      <c r="P11" s="96">
        <f t="shared" si="2"/>
        <v>7</v>
      </c>
      <c r="Q11" s="242" t="str">
        <f>'10H'!F50&amp;"/"&amp;'10H'!F51</f>
        <v>0/34</v>
      </c>
      <c r="R11" s="91">
        <f>'10H'!F50/'10H'!F51*100</f>
        <v>0</v>
      </c>
      <c r="S11" s="25">
        <f>RANK(R11,$R$10:$R$12)</f>
        <v>2</v>
      </c>
      <c r="T11" s="239"/>
      <c r="U11" s="96">
        <f t="shared" si="3"/>
        <v>7</v>
      </c>
      <c r="AI11" s="2"/>
    </row>
    <row r="12" spans="1:35" s="22" customFormat="1" ht="18.75" customHeight="1" thickBot="1">
      <c r="A12" s="247" t="s">
        <v>13</v>
      </c>
      <c r="B12" s="243" t="str">
        <f>'10I'!C50&amp;"/"&amp;'10I'!C51</f>
        <v>24/35</v>
      </c>
      <c r="C12" s="92">
        <f>'10I'!C50/'10I'!C51*100</f>
        <v>68.57142857142857</v>
      </c>
      <c r="D12" s="257">
        <f>RANK(C12,$C$10:$C$12)</f>
        <v>2</v>
      </c>
      <c r="E12" s="240"/>
      <c r="F12" s="262">
        <f t="shared" si="0"/>
        <v>7</v>
      </c>
      <c r="G12" s="243" t="str">
        <f>'10I'!D50&amp;"/"&amp;'10I'!D51</f>
        <v>11/35</v>
      </c>
      <c r="H12" s="92">
        <f>'10I'!D50/'10I'!D51*100</f>
        <v>31.428571428571427</v>
      </c>
      <c r="I12" s="26">
        <f>RANK(H12,$H$10:$H$12)</f>
        <v>3</v>
      </c>
      <c r="J12" s="240"/>
      <c r="K12" s="244">
        <f t="shared" si="1"/>
        <v>8</v>
      </c>
      <c r="L12" s="243" t="str">
        <f>'10I'!E50&amp;"/"&amp;'10I'!E51</f>
        <v>8/35</v>
      </c>
      <c r="M12" s="92">
        <f>'10I'!E50/'10I'!E51*100</f>
        <v>22.857142857142858</v>
      </c>
      <c r="N12" s="26">
        <f>RANK(M12,$M$10:$M$12)</f>
        <v>3</v>
      </c>
      <c r="O12" s="240"/>
      <c r="P12" s="244">
        <f t="shared" si="2"/>
        <v>8</v>
      </c>
      <c r="Q12" s="243" t="str">
        <f>'10I'!F50&amp;"/"&amp;'10I'!F51</f>
        <v>0/35</v>
      </c>
      <c r="R12" s="92">
        <f>'10I'!F50/'10I'!F51*100</f>
        <v>0</v>
      </c>
      <c r="S12" s="26">
        <f>RANK(R12,$R$10:$R$12)</f>
        <v>2</v>
      </c>
      <c r="T12" s="240"/>
      <c r="U12" s="244">
        <f t="shared" si="3"/>
        <v>7</v>
      </c>
      <c r="AI12" s="2"/>
    </row>
    <row r="13" spans="1:21" s="22" customFormat="1" ht="18.75" customHeight="1" thickBot="1">
      <c r="A13" s="233" t="s">
        <v>77</v>
      </c>
      <c r="B13" s="234" t="str">
        <f>'Toan khoi'!C320&amp;"/"&amp;'Toan khoi'!C321</f>
        <v>215/275</v>
      </c>
      <c r="C13" s="235">
        <f>'Toan khoi'!C320/'Toan khoi'!C321*100</f>
        <v>78.18181818181819</v>
      </c>
      <c r="D13" s="236"/>
      <c r="E13" s="236"/>
      <c r="F13" s="237"/>
      <c r="G13" s="234" t="str">
        <f>'Toan khoi'!D320&amp;"/"&amp;'Toan khoi'!D321</f>
        <v>155/275</v>
      </c>
      <c r="H13" s="235">
        <f>'Toan khoi'!D320/'Toan khoi'!D321*100</f>
        <v>56.36363636363636</v>
      </c>
      <c r="I13" s="236"/>
      <c r="J13" s="236"/>
      <c r="K13" s="237"/>
      <c r="L13" s="234" t="str">
        <f>'Toan khoi'!E320&amp;"/"&amp;'Toan khoi'!E321</f>
        <v>115/275</v>
      </c>
      <c r="M13" s="235">
        <f>'Toan khoi'!E320/'Toan khoi'!E321*100</f>
        <v>41.81818181818181</v>
      </c>
      <c r="N13" s="236"/>
      <c r="O13" s="236"/>
      <c r="P13" s="237"/>
      <c r="Q13" s="234" t="str">
        <f>'Toan khoi'!F320&amp;"/"&amp;'Toan khoi'!F321</f>
        <v>38/275</v>
      </c>
      <c r="R13" s="235">
        <f>'Toan khoi'!F320/'Toan khoi'!F321*100</f>
        <v>13.818181818181818</v>
      </c>
      <c r="S13" s="236"/>
      <c r="T13" s="236"/>
      <c r="U13" s="237"/>
    </row>
    <row r="14" spans="1:16" ht="15.75">
      <c r="A14" s="291" t="s">
        <v>0</v>
      </c>
      <c r="B14" s="293" t="s">
        <v>75</v>
      </c>
      <c r="C14" s="294"/>
      <c r="D14" s="294"/>
      <c r="E14" s="295"/>
      <c r="F14" s="282" t="s">
        <v>1</v>
      </c>
      <c r="G14" s="286" t="s">
        <v>76</v>
      </c>
      <c r="H14" s="287"/>
      <c r="I14" s="287"/>
      <c r="J14" s="288"/>
      <c r="K14" s="289" t="s">
        <v>1</v>
      </c>
      <c r="L14" s="286" t="s">
        <v>104</v>
      </c>
      <c r="M14" s="287"/>
      <c r="N14" s="287"/>
      <c r="O14" s="288"/>
      <c r="P14" s="289" t="s">
        <v>1</v>
      </c>
    </row>
    <row r="15" spans="1:16" ht="16.5" thickBot="1">
      <c r="A15" s="292"/>
      <c r="B15" s="28" t="s">
        <v>2</v>
      </c>
      <c r="C15" s="88" t="s">
        <v>3</v>
      </c>
      <c r="D15" s="28" t="s">
        <v>4</v>
      </c>
      <c r="E15" s="28" t="s">
        <v>5</v>
      </c>
      <c r="F15" s="282"/>
      <c r="G15" s="29" t="s">
        <v>2</v>
      </c>
      <c r="H15" s="93" t="s">
        <v>3</v>
      </c>
      <c r="I15" s="29" t="s">
        <v>4</v>
      </c>
      <c r="J15" s="29" t="s">
        <v>5</v>
      </c>
      <c r="K15" s="290"/>
      <c r="L15" s="29" t="s">
        <v>2</v>
      </c>
      <c r="M15" s="93" t="s">
        <v>3</v>
      </c>
      <c r="N15" s="29" t="s">
        <v>4</v>
      </c>
      <c r="O15" s="29" t="s">
        <v>5</v>
      </c>
      <c r="P15" s="290"/>
    </row>
    <row r="16" spans="1:16" ht="15.75">
      <c r="A16" s="245" t="s">
        <v>6</v>
      </c>
      <c r="B16" s="241" t="str">
        <f>'10A'!G50&amp;"/"&amp;'10A'!G51</f>
        <v>33/35</v>
      </c>
      <c r="C16" s="90">
        <f>'10A'!G50/'10A'!G51*100</f>
        <v>94.28571428571428</v>
      </c>
      <c r="D16" s="251">
        <f>RANK(C16,$C$16:$C$20)</f>
        <v>1</v>
      </c>
      <c r="E16" s="238"/>
      <c r="F16" s="252">
        <f>RANK(C16,$C$16:$C$23)</f>
        <v>1</v>
      </c>
      <c r="G16" s="241" t="str">
        <f>'10A'!H50&amp;"/"&amp;'10A'!H51</f>
        <v>27/35</v>
      </c>
      <c r="H16" s="90">
        <f>'10A'!H50/'10A'!H51*100</f>
        <v>77.14285714285715</v>
      </c>
      <c r="I16" s="24">
        <f>RANK(H16,$H$16:$H$20)</f>
        <v>2</v>
      </c>
      <c r="J16" s="238"/>
      <c r="K16" s="95">
        <f aca="true" t="shared" si="4" ref="K16:K23">RANK(H16,$H$16:$H$23)</f>
        <v>2</v>
      </c>
      <c r="L16" s="241" t="str">
        <f>'10A'!J50&amp;"/"&amp;'10A'!J51</f>
        <v>29/35</v>
      </c>
      <c r="M16" s="90">
        <f>'10A'!J50/'10A'!J51*100</f>
        <v>82.85714285714286</v>
      </c>
      <c r="N16" s="24">
        <f>RANK(M16,$M$16:$M$20)</f>
        <v>2</v>
      </c>
      <c r="O16" s="238"/>
      <c r="P16" s="95">
        <f>RANK(M16,$M$16:$M$23)</f>
        <v>2</v>
      </c>
    </row>
    <row r="17" spans="1:16" ht="15.75">
      <c r="A17" s="246" t="s">
        <v>7</v>
      </c>
      <c r="B17" s="242" t="str">
        <f>'10B'!G50&amp;"/"&amp;'10B'!G51</f>
        <v>33/35</v>
      </c>
      <c r="C17" s="91">
        <f>'10B'!G50/'10B'!G51*100</f>
        <v>94.28571428571428</v>
      </c>
      <c r="D17" s="253">
        <f>RANK(C17,$C$16:$C$20)</f>
        <v>1</v>
      </c>
      <c r="E17" s="239"/>
      <c r="F17" s="254">
        <f aca="true" t="shared" si="5" ref="F17:F23">RANK(C17,$C$16:$C$23)</f>
        <v>1</v>
      </c>
      <c r="G17" s="242" t="str">
        <f>'10B'!H50&amp;"/"&amp;'10B'!H51</f>
        <v>30/35</v>
      </c>
      <c r="H17" s="91">
        <f>'10B'!H50/'10B'!H51*100</f>
        <v>85.71428571428571</v>
      </c>
      <c r="I17" s="25">
        <f>RANK(H17,$H$16:$H$20)</f>
        <v>1</v>
      </c>
      <c r="J17" s="239"/>
      <c r="K17" s="96">
        <f t="shared" si="4"/>
        <v>1</v>
      </c>
      <c r="L17" s="242" t="str">
        <f>'10B'!J50&amp;"/"&amp;'10B'!J51</f>
        <v>31/35</v>
      </c>
      <c r="M17" s="91">
        <f>'10B'!J50/'10B'!J51*100</f>
        <v>88.57142857142857</v>
      </c>
      <c r="N17" s="25">
        <f>RANK(M17,$M$16:$M$20)</f>
        <v>1</v>
      </c>
      <c r="O17" s="239"/>
      <c r="P17" s="96">
        <f aca="true" t="shared" si="6" ref="P17:P23">RANK(M17,$M$16:$M$23)</f>
        <v>1</v>
      </c>
    </row>
    <row r="18" spans="1:16" ht="15.75">
      <c r="A18" s="246" t="s">
        <v>8</v>
      </c>
      <c r="B18" s="242" t="str">
        <f>'10C'!G50&amp;"/"&amp;'10C'!G51</f>
        <v>29/33</v>
      </c>
      <c r="C18" s="91">
        <f>'10C'!G50/'10C'!G51*100</f>
        <v>87.87878787878788</v>
      </c>
      <c r="D18" s="253">
        <f>RANK(C18,$C$16:$C$20)</f>
        <v>3</v>
      </c>
      <c r="E18" s="239"/>
      <c r="F18" s="254">
        <f t="shared" si="5"/>
        <v>3</v>
      </c>
      <c r="G18" s="242" t="str">
        <f>'10C'!H50&amp;"/"&amp;'10C'!H51</f>
        <v>20/33</v>
      </c>
      <c r="H18" s="91">
        <f>'10C'!H50/'10C'!H51*100</f>
        <v>60.60606060606061</v>
      </c>
      <c r="I18" s="25">
        <f>RANK(H18,$H$16:$H$20)</f>
        <v>3</v>
      </c>
      <c r="J18" s="239"/>
      <c r="K18" s="96">
        <f t="shared" si="4"/>
        <v>4</v>
      </c>
      <c r="L18" s="242" t="str">
        <f>'10C'!J50&amp;"/"&amp;'10C'!J51</f>
        <v>13/33</v>
      </c>
      <c r="M18" s="91">
        <f>'10C'!J50/'10C'!J51*100</f>
        <v>39.39393939393939</v>
      </c>
      <c r="N18" s="25">
        <f>RANK(M18,$M$16:$M$20)</f>
        <v>4</v>
      </c>
      <c r="O18" s="239"/>
      <c r="P18" s="96">
        <f t="shared" si="6"/>
        <v>4</v>
      </c>
    </row>
    <row r="19" spans="1:16" ht="15.75">
      <c r="A19" s="246" t="s">
        <v>9</v>
      </c>
      <c r="B19" s="242" t="str">
        <f>'10D'!G50&amp;"/"&amp;'10D'!G51</f>
        <v>11/36</v>
      </c>
      <c r="C19" s="91">
        <f>'10D'!G50/'10D'!G51*100</f>
        <v>30.555555555555557</v>
      </c>
      <c r="D19" s="253">
        <f>RANK(C19,$C$16:$C$20)</f>
        <v>4</v>
      </c>
      <c r="E19" s="239"/>
      <c r="F19" s="254">
        <f t="shared" si="5"/>
        <v>7</v>
      </c>
      <c r="G19" s="242" t="str">
        <f>'10D'!H50&amp;"/"&amp;'10D'!H51</f>
        <v>9/36</v>
      </c>
      <c r="H19" s="91">
        <f>'10D'!H50/'10D'!H51*100</f>
        <v>25</v>
      </c>
      <c r="I19" s="25">
        <f>RANK(H19,$H$16:$H$20)</f>
        <v>5</v>
      </c>
      <c r="J19" s="239"/>
      <c r="K19" s="96">
        <f t="shared" si="4"/>
        <v>7</v>
      </c>
      <c r="L19" s="242" t="str">
        <f>'10D'!J50&amp;"/"&amp;'10D'!J51</f>
        <v>20/36</v>
      </c>
      <c r="M19" s="91">
        <f>'10D'!J50/'10D'!J51*100</f>
        <v>55.55555555555556</v>
      </c>
      <c r="N19" s="25">
        <f>RANK(M19,$M$16:$M$20)</f>
        <v>3</v>
      </c>
      <c r="O19" s="239"/>
      <c r="P19" s="96">
        <f t="shared" si="6"/>
        <v>3</v>
      </c>
    </row>
    <row r="20" spans="1:16" ht="16.5" thickBot="1">
      <c r="A20" s="248" t="s">
        <v>10</v>
      </c>
      <c r="B20" s="249" t="str">
        <f>'10E'!G50&amp;"/"&amp;'10E'!G51</f>
        <v>9/32</v>
      </c>
      <c r="C20" s="98">
        <f>'10E'!G50/'10E'!G51*100</f>
        <v>28.125</v>
      </c>
      <c r="D20" s="255">
        <f>RANK(C20,$C$16:$C$20)</f>
        <v>5</v>
      </c>
      <c r="E20" s="250"/>
      <c r="F20" s="256">
        <f t="shared" si="5"/>
        <v>8</v>
      </c>
      <c r="G20" s="249" t="str">
        <f>'10E'!H50&amp;"/"&amp;'10E'!H51</f>
        <v>10/32</v>
      </c>
      <c r="H20" s="98">
        <f>'10E'!H50/'10E'!H51*100</f>
        <v>31.25</v>
      </c>
      <c r="I20" s="99">
        <f>RANK(H20,$H$16:$H$20)</f>
        <v>4</v>
      </c>
      <c r="J20" s="250"/>
      <c r="K20" s="100">
        <f t="shared" si="4"/>
        <v>6</v>
      </c>
      <c r="L20" s="249" t="str">
        <f>'10E'!J50&amp;"/"&amp;'10E'!J51</f>
        <v>6/32</v>
      </c>
      <c r="M20" s="98">
        <f>'10E'!J50/'10E'!J51*100</f>
        <v>18.75</v>
      </c>
      <c r="N20" s="99">
        <f>RANK(M20,$M$16:$M$20)</f>
        <v>5</v>
      </c>
      <c r="O20" s="250"/>
      <c r="P20" s="100">
        <f t="shared" si="6"/>
        <v>8</v>
      </c>
    </row>
    <row r="21" spans="1:16" ht="15.75">
      <c r="A21" s="245" t="s">
        <v>11</v>
      </c>
      <c r="B21" s="241" t="str">
        <f>'10G'!G50&amp;"/"&amp;'10G'!G51</f>
        <v>16/35</v>
      </c>
      <c r="C21" s="90">
        <f>'10G'!G50/'10G'!G51*100</f>
        <v>45.714285714285715</v>
      </c>
      <c r="D21" s="251">
        <f>RANK(C21,$C$21:$C$23)</f>
        <v>3</v>
      </c>
      <c r="E21" s="238"/>
      <c r="F21" s="252">
        <f t="shared" si="5"/>
        <v>6</v>
      </c>
      <c r="G21" s="241" t="str">
        <f>'10G'!H50&amp;"/"&amp;'10G'!H51</f>
        <v>22/35</v>
      </c>
      <c r="H21" s="90">
        <f>'10G'!H50/'10G'!H51*100</f>
        <v>62.857142857142854</v>
      </c>
      <c r="I21" s="24">
        <f>RANK(H21,$H$21:$H$23)</f>
        <v>1</v>
      </c>
      <c r="J21" s="238"/>
      <c r="K21" s="95">
        <f t="shared" si="4"/>
        <v>3</v>
      </c>
      <c r="L21" s="241" t="str">
        <f>'10G'!J50&amp;"/"&amp;'10G'!J51</f>
        <v>7/35</v>
      </c>
      <c r="M21" s="90">
        <f>'10G'!J50/'10G'!J51*100</f>
        <v>20</v>
      </c>
      <c r="N21" s="24">
        <f>RANK(M21,$M$21:$M$23)</f>
        <v>2</v>
      </c>
      <c r="O21" s="238"/>
      <c r="P21" s="95">
        <f t="shared" si="6"/>
        <v>6</v>
      </c>
    </row>
    <row r="22" spans="1:16" ht="15.75">
      <c r="A22" s="246" t="s">
        <v>12</v>
      </c>
      <c r="B22" s="242" t="str">
        <f>'10H'!G50&amp;"/"&amp;'10H'!G51</f>
        <v>19/34</v>
      </c>
      <c r="C22" s="91">
        <f>'10H'!G50/'10H'!G51*100</f>
        <v>55.88235294117647</v>
      </c>
      <c r="D22" s="253">
        <f>RANK(C22,$C$21:$C$23)</f>
        <v>2</v>
      </c>
      <c r="E22" s="239"/>
      <c r="F22" s="254">
        <f t="shared" si="5"/>
        <v>5</v>
      </c>
      <c r="G22" s="242" t="str">
        <f>'10H'!H50&amp;"/"&amp;'10H'!H51</f>
        <v>7/34</v>
      </c>
      <c r="H22" s="91">
        <f>'10H'!H50/'10H'!H51*100</f>
        <v>20.588235294117645</v>
      </c>
      <c r="I22" s="25">
        <f>RANK(H22,$H$21:$H$23)</f>
        <v>3</v>
      </c>
      <c r="J22" s="239"/>
      <c r="K22" s="96">
        <f t="shared" si="4"/>
        <v>8</v>
      </c>
      <c r="L22" s="242" t="str">
        <f>'10H'!J50&amp;"/"&amp;'10H'!J51</f>
        <v>9/34</v>
      </c>
      <c r="M22" s="91">
        <f>'10H'!J50/'10H'!J51*100</f>
        <v>26.47058823529412</v>
      </c>
      <c r="N22" s="25">
        <f>RANK(M22,$M$21:$M$23)</f>
        <v>1</v>
      </c>
      <c r="O22" s="239"/>
      <c r="P22" s="96">
        <f t="shared" si="6"/>
        <v>5</v>
      </c>
    </row>
    <row r="23" spans="1:16" ht="16.5" thickBot="1">
      <c r="A23" s="247" t="s">
        <v>13</v>
      </c>
      <c r="B23" s="243" t="str">
        <f>'10I'!G50&amp;"/"&amp;'10I'!G51</f>
        <v>22/35</v>
      </c>
      <c r="C23" s="92">
        <f>'10I'!G50/'10I'!G51*100</f>
        <v>62.857142857142854</v>
      </c>
      <c r="D23" s="257">
        <f>RANK(C23,$C$21:$C$23)</f>
        <v>1</v>
      </c>
      <c r="E23" s="240"/>
      <c r="F23" s="258">
        <f t="shared" si="5"/>
        <v>4</v>
      </c>
      <c r="G23" s="243" t="str">
        <f>'10I'!H50&amp;"/"&amp;'10I'!H51</f>
        <v>13/35</v>
      </c>
      <c r="H23" s="92">
        <f>'10I'!H50/'10I'!H51*100</f>
        <v>37.142857142857146</v>
      </c>
      <c r="I23" s="26">
        <f>RANK(H23,$H$21:$H$23)</f>
        <v>2</v>
      </c>
      <c r="J23" s="240"/>
      <c r="K23" s="244">
        <f t="shared" si="4"/>
        <v>5</v>
      </c>
      <c r="L23" s="243" t="str">
        <f>'10I'!J50&amp;"/"&amp;'10I'!J51</f>
        <v>7/35</v>
      </c>
      <c r="M23" s="92">
        <f>'10I'!J50/'10I'!J51*100</f>
        <v>20</v>
      </c>
      <c r="N23" s="26">
        <f>RANK(M23,$M$21:$M$23)</f>
        <v>2</v>
      </c>
      <c r="O23" s="240"/>
      <c r="P23" s="244">
        <f t="shared" si="6"/>
        <v>6</v>
      </c>
    </row>
    <row r="24" spans="1:16" ht="16.5" thickBot="1">
      <c r="A24" s="30" t="s">
        <v>77</v>
      </c>
      <c r="B24" s="234" t="str">
        <f>'Toan khoi'!G320&amp;"/"&amp;'Toan khoi'!G321</f>
        <v>172/275</v>
      </c>
      <c r="C24" s="235">
        <f>'Toan khoi'!G320/'Toan khoi'!G321*100</f>
        <v>62.54545454545455</v>
      </c>
      <c r="D24" s="236"/>
      <c r="E24" s="236"/>
      <c r="F24" s="237"/>
      <c r="G24" s="234" t="str">
        <f>'Toan khoi'!H320&amp;"/"&amp;'Toan khoi'!H321</f>
        <v>138/275</v>
      </c>
      <c r="H24" s="235">
        <f>'Toan khoi'!I320/'Toan khoi'!I321*100</f>
        <v>32.72727272727273</v>
      </c>
      <c r="I24" s="236"/>
      <c r="J24" s="236"/>
      <c r="K24" s="237"/>
      <c r="L24" s="234" t="str">
        <f>'Toan khoi'!J320&amp;"/"&amp;'Toan khoi'!J321</f>
        <v>122/275</v>
      </c>
      <c r="M24" s="235">
        <f>'Toan khoi'!J320/'Toan khoi'!J321*100</f>
        <v>44.36363636363637</v>
      </c>
      <c r="N24" s="236"/>
      <c r="O24" s="236"/>
      <c r="P24" s="237"/>
    </row>
    <row r="26" ht="15.75">
      <c r="A26" s="263" t="s">
        <v>657</v>
      </c>
    </row>
  </sheetData>
  <sheetProtection/>
  <mergeCells count="17">
    <mergeCell ref="L14:O14"/>
    <mergeCell ref="P14:P15"/>
    <mergeCell ref="G3:J3"/>
    <mergeCell ref="A14:A15"/>
    <mergeCell ref="B14:E14"/>
    <mergeCell ref="F14:F15"/>
    <mergeCell ref="G14:J14"/>
    <mergeCell ref="K14:K15"/>
    <mergeCell ref="A3:A4"/>
    <mergeCell ref="B3:E3"/>
    <mergeCell ref="A1:U1"/>
    <mergeCell ref="K3:K4"/>
    <mergeCell ref="L3:O3"/>
    <mergeCell ref="P3:P4"/>
    <mergeCell ref="Q3:T3"/>
    <mergeCell ref="U3:U4"/>
    <mergeCell ref="F3:F4"/>
  </mergeCells>
  <printOptions/>
  <pageMargins left="0.5" right="0.25" top="0.75" bottom="1" header="0.2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I11" sqref="I11"/>
    </sheetView>
  </sheetViews>
  <sheetFormatPr defaultColWidth="10.00390625" defaultRowHeight="12.75"/>
  <cols>
    <col min="1" max="1" width="5.7109375" style="19" customWidth="1"/>
    <col min="2" max="2" width="8.421875" style="19" bestFit="1" customWidth="1"/>
    <col min="3" max="3" width="6.28125" style="89" customWidth="1"/>
    <col min="4" max="4" width="6.28125" style="1" customWidth="1"/>
    <col min="5" max="6" width="6.28125" style="19" customWidth="1"/>
    <col min="7" max="7" width="8.421875" style="1" bestFit="1" customWidth="1"/>
    <col min="8" max="8" width="6.28125" style="89" customWidth="1"/>
    <col min="9" max="11" width="6.28125" style="1" customWidth="1"/>
    <col min="12" max="12" width="8.421875" style="1" bestFit="1" customWidth="1"/>
    <col min="13" max="13" width="6.28125" style="89" customWidth="1"/>
    <col min="14" max="14" width="6.28125" style="1" customWidth="1"/>
    <col min="15" max="16" width="6.28125" style="19" customWidth="1"/>
    <col min="17" max="17" width="8.421875" style="1" bestFit="1" customWidth="1"/>
    <col min="18" max="18" width="7.57421875" style="1" bestFit="1" customWidth="1"/>
    <col min="19" max="19" width="3.7109375" style="1" customWidth="1"/>
    <col min="20" max="20" width="4.140625" style="19" customWidth="1"/>
    <col min="21" max="21" width="3.8515625" style="1" customWidth="1"/>
    <col min="22" max="22" width="7.00390625" style="1" customWidth="1"/>
    <col min="23" max="23" width="8.57421875" style="1" bestFit="1" customWidth="1"/>
    <col min="24" max="26" width="4.28125" style="1" customWidth="1"/>
    <col min="27" max="27" width="6.57421875" style="1" customWidth="1"/>
    <col min="28" max="28" width="8.57421875" style="1" bestFit="1" customWidth="1"/>
    <col min="29" max="29" width="7.28125" style="1" bestFit="1" customWidth="1"/>
    <col min="30" max="30" width="5.140625" style="19" customWidth="1"/>
    <col min="31" max="31" width="7.00390625" style="1" customWidth="1"/>
    <col min="32" max="16384" width="10.00390625" style="1" customWidth="1"/>
  </cols>
  <sheetData>
    <row r="1" spans="1:29" ht="17.25">
      <c r="A1" s="280" t="s">
        <v>661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31"/>
      <c r="R1" s="231"/>
      <c r="S1" s="231"/>
      <c r="T1" s="231"/>
      <c r="U1" s="231"/>
      <c r="V1" s="18"/>
      <c r="W1" s="18"/>
      <c r="X1" s="18"/>
      <c r="Y1" s="18"/>
      <c r="Z1" s="18"/>
      <c r="AA1" s="18"/>
      <c r="AB1" s="18"/>
      <c r="AC1" s="18"/>
    </row>
    <row r="2" ht="15.75" thickBot="1"/>
    <row r="3" spans="1:16" s="2" customFormat="1" ht="18.75" customHeight="1">
      <c r="A3" s="291" t="s">
        <v>0</v>
      </c>
      <c r="B3" s="286" t="s">
        <v>28</v>
      </c>
      <c r="C3" s="287"/>
      <c r="D3" s="287"/>
      <c r="E3" s="288"/>
      <c r="F3" s="281" t="s">
        <v>1</v>
      </c>
      <c r="G3" s="286" t="s">
        <v>29</v>
      </c>
      <c r="H3" s="287"/>
      <c r="I3" s="287"/>
      <c r="J3" s="288"/>
      <c r="K3" s="281" t="s">
        <v>1</v>
      </c>
      <c r="L3" s="283" t="s">
        <v>74</v>
      </c>
      <c r="M3" s="284"/>
      <c r="N3" s="284"/>
      <c r="O3" s="285"/>
      <c r="P3" s="281" t="s">
        <v>1</v>
      </c>
    </row>
    <row r="4" spans="1:16" s="2" customFormat="1" ht="18.75" customHeight="1" thickBot="1">
      <c r="A4" s="303"/>
      <c r="B4" s="20" t="s">
        <v>2</v>
      </c>
      <c r="C4" s="86" t="s">
        <v>3</v>
      </c>
      <c r="D4" s="20" t="s">
        <v>4</v>
      </c>
      <c r="E4" s="20" t="s">
        <v>5</v>
      </c>
      <c r="F4" s="282"/>
      <c r="G4" s="20" t="s">
        <v>2</v>
      </c>
      <c r="H4" s="86" t="s">
        <v>3</v>
      </c>
      <c r="I4" s="20" t="s">
        <v>4</v>
      </c>
      <c r="J4" s="20" t="s">
        <v>5</v>
      </c>
      <c r="K4" s="296"/>
      <c r="L4" s="21" t="s">
        <v>2</v>
      </c>
      <c r="M4" s="94" t="s">
        <v>3</v>
      </c>
      <c r="N4" s="21" t="s">
        <v>4</v>
      </c>
      <c r="O4" s="21" t="s">
        <v>5</v>
      </c>
      <c r="P4" s="296"/>
    </row>
    <row r="5" spans="1:30" s="22" customFormat="1" ht="18.75" customHeight="1">
      <c r="A5" s="245" t="s">
        <v>6</v>
      </c>
      <c r="B5" s="241" t="str">
        <f>'10A'!C50&amp;"/"&amp;'10A'!C51</f>
        <v>26/35</v>
      </c>
      <c r="C5" s="90">
        <f>'10A'!C50/'10A'!C51*100</f>
        <v>74.28571428571429</v>
      </c>
      <c r="D5" s="251">
        <f>RANK(C5,$C$5:$C$9)</f>
        <v>4</v>
      </c>
      <c r="E5" s="238"/>
      <c r="F5" s="259">
        <f aca="true" t="shared" si="0" ref="F5:F12">RANK(C5,$C$5:$C$12)</f>
        <v>4</v>
      </c>
      <c r="G5" s="241" t="str">
        <f>'10A'!D50&amp;"/"&amp;'10A'!D51</f>
        <v>32/35</v>
      </c>
      <c r="H5" s="90">
        <f>'10A'!D50/'10A'!D51*100</f>
        <v>91.42857142857143</v>
      </c>
      <c r="I5" s="24">
        <f>RANK(H5,$H$5:$H$9)</f>
        <v>2</v>
      </c>
      <c r="J5" s="238"/>
      <c r="K5" s="95">
        <f aca="true" t="shared" si="1" ref="K5:K12">RANK(H5,$H$5:$H$12)</f>
        <v>2</v>
      </c>
      <c r="L5" s="241" t="str">
        <f>'10A'!E50&amp;"/"&amp;'10A'!E51</f>
        <v>20/35</v>
      </c>
      <c r="M5" s="90">
        <f>'10A'!E50/'10A'!E51*100</f>
        <v>57.14285714285714</v>
      </c>
      <c r="N5" s="24">
        <f>RANK(M5,$M$5:$M$9)</f>
        <v>2</v>
      </c>
      <c r="O5" s="238"/>
      <c r="P5" s="95">
        <f aca="true" t="shared" si="2" ref="P5:P12">RANK(M5,$M$5:$M$12)</f>
        <v>2</v>
      </c>
      <c r="AD5" s="2"/>
    </row>
    <row r="6" spans="1:30" s="22" customFormat="1" ht="18.75" customHeight="1">
      <c r="A6" s="246" t="s">
        <v>7</v>
      </c>
      <c r="B6" s="242" t="str">
        <f>'10B'!C50&amp;"/"&amp;'10B'!C51</f>
        <v>31/35</v>
      </c>
      <c r="C6" s="91">
        <f>'10B'!C50/'10B'!C51*100</f>
        <v>88.57142857142857</v>
      </c>
      <c r="D6" s="253">
        <f>RANK(C6,$C$5:$C$9)</f>
        <v>3</v>
      </c>
      <c r="E6" s="239"/>
      <c r="F6" s="260">
        <f t="shared" si="0"/>
        <v>3</v>
      </c>
      <c r="G6" s="242" t="str">
        <f>'10B'!D50&amp;"/"&amp;'10B'!D51</f>
        <v>33/35</v>
      </c>
      <c r="H6" s="91">
        <f>'10B'!D50/'10B'!D51*100</f>
        <v>94.28571428571428</v>
      </c>
      <c r="I6" s="25">
        <f>RANK(H6,$H$5:$H$9)</f>
        <v>1</v>
      </c>
      <c r="J6" s="239"/>
      <c r="K6" s="96">
        <f t="shared" si="1"/>
        <v>1</v>
      </c>
      <c r="L6" s="242" t="str">
        <f>'10B'!E50&amp;"/"&amp;'10B'!E51</f>
        <v>22/35</v>
      </c>
      <c r="M6" s="91">
        <f>'10B'!E50/'10B'!E51*100</f>
        <v>62.857142857142854</v>
      </c>
      <c r="N6" s="25">
        <f>RANK(M6,$M$5:$M$9)</f>
        <v>1</v>
      </c>
      <c r="O6" s="239"/>
      <c r="P6" s="96">
        <f t="shared" si="2"/>
        <v>1</v>
      </c>
      <c r="AD6" s="2"/>
    </row>
    <row r="7" spans="1:30" s="22" customFormat="1" ht="18.75" customHeight="1">
      <c r="A7" s="246" t="s">
        <v>8</v>
      </c>
      <c r="B7" s="242" t="str">
        <f>'10C'!C50&amp;"/"&amp;'10C'!C51</f>
        <v>24/33</v>
      </c>
      <c r="C7" s="91">
        <f>'10C'!C50/'10C'!C51*100</f>
        <v>72.72727272727273</v>
      </c>
      <c r="D7" s="253">
        <f>RANK(C7,$C$5:$C$9)</f>
        <v>5</v>
      </c>
      <c r="E7" s="239"/>
      <c r="F7" s="260">
        <f t="shared" si="0"/>
        <v>6</v>
      </c>
      <c r="G7" s="242" t="str">
        <f>'10C'!D50&amp;"/"&amp;'10C'!D51</f>
        <v>16/33</v>
      </c>
      <c r="H7" s="91">
        <f>'10C'!D50/'10C'!D51*100</f>
        <v>48.484848484848484</v>
      </c>
      <c r="I7" s="25">
        <f>RANK(H7,$H$5:$H$9)</f>
        <v>4</v>
      </c>
      <c r="J7" s="239"/>
      <c r="K7" s="96">
        <f t="shared" si="1"/>
        <v>4</v>
      </c>
      <c r="L7" s="242" t="str">
        <f>'10C'!E50&amp;"/"&amp;'10C'!E51</f>
        <v>12/33</v>
      </c>
      <c r="M7" s="91">
        <f>'10C'!E50/'10C'!E51*100</f>
        <v>36.36363636363637</v>
      </c>
      <c r="N7" s="25">
        <f>RANK(M7,$M$5:$M$9)</f>
        <v>5</v>
      </c>
      <c r="O7" s="239"/>
      <c r="P7" s="96">
        <f t="shared" si="2"/>
        <v>5</v>
      </c>
      <c r="AD7" s="2"/>
    </row>
    <row r="8" spans="1:30" s="22" customFormat="1" ht="18.75" customHeight="1">
      <c r="A8" s="246" t="s">
        <v>9</v>
      </c>
      <c r="B8" s="242" t="str">
        <f>'10D'!C50&amp;"/"&amp;'10D'!C51</f>
        <v>33/36</v>
      </c>
      <c r="C8" s="91">
        <f>'10D'!C50/'10D'!C51*100</f>
        <v>91.66666666666666</v>
      </c>
      <c r="D8" s="253">
        <f>RANK(C8,$C$5:$C$9)</f>
        <v>1</v>
      </c>
      <c r="E8" s="239"/>
      <c r="F8" s="260">
        <f t="shared" si="0"/>
        <v>1</v>
      </c>
      <c r="G8" s="242" t="str">
        <f>'10D'!D50&amp;"/"&amp;'10D'!D51</f>
        <v>22/36</v>
      </c>
      <c r="H8" s="91">
        <f>'10D'!D50/'10D'!D51*100</f>
        <v>61.111111111111114</v>
      </c>
      <c r="I8" s="25">
        <f>RANK(H8,$H$5:$H$9)</f>
        <v>3</v>
      </c>
      <c r="J8" s="239"/>
      <c r="K8" s="96">
        <f t="shared" si="1"/>
        <v>3</v>
      </c>
      <c r="L8" s="242" t="str">
        <f>'10D'!E50&amp;"/"&amp;'10D'!E51</f>
        <v>19/36</v>
      </c>
      <c r="M8" s="91">
        <f>'10D'!E50/'10D'!E51*100</f>
        <v>52.77777777777778</v>
      </c>
      <c r="N8" s="25">
        <f>RANK(M8,$M$5:$M$9)</f>
        <v>3</v>
      </c>
      <c r="O8" s="239"/>
      <c r="P8" s="96">
        <f t="shared" si="2"/>
        <v>3</v>
      </c>
      <c r="AD8" s="2"/>
    </row>
    <row r="9" spans="1:30" s="22" customFormat="1" ht="18.75" customHeight="1" thickBot="1">
      <c r="A9" s="248" t="s">
        <v>10</v>
      </c>
      <c r="B9" s="249" t="str">
        <f>'10E'!C50&amp;"/"&amp;'10E'!C51</f>
        <v>29/32</v>
      </c>
      <c r="C9" s="98">
        <f>'10E'!C50/'10E'!C51*100</f>
        <v>90.625</v>
      </c>
      <c r="D9" s="255">
        <f>RANK(C9,$C$5:$C$9)</f>
        <v>2</v>
      </c>
      <c r="E9" s="250"/>
      <c r="F9" s="261">
        <f t="shared" si="0"/>
        <v>2</v>
      </c>
      <c r="G9" s="249" t="str">
        <f>'10E'!D50&amp;"/"&amp;'10E'!D51</f>
        <v>13/32</v>
      </c>
      <c r="H9" s="98">
        <f>'10E'!D50/'10E'!D51*100</f>
        <v>40.625</v>
      </c>
      <c r="I9" s="99">
        <f>RANK(H9,$H$5:$H$9)</f>
        <v>5</v>
      </c>
      <c r="J9" s="250"/>
      <c r="K9" s="100">
        <f t="shared" si="1"/>
        <v>6</v>
      </c>
      <c r="L9" s="249" t="str">
        <f>'10E'!E50&amp;"/"&amp;'10E'!E51</f>
        <v>14/32</v>
      </c>
      <c r="M9" s="98">
        <f>'10E'!E50/'10E'!E51*100</f>
        <v>43.75</v>
      </c>
      <c r="N9" s="99">
        <f>RANK(M9,$M$5:$M$9)</f>
        <v>4</v>
      </c>
      <c r="O9" s="250"/>
      <c r="P9" s="100">
        <f t="shared" si="2"/>
        <v>4</v>
      </c>
      <c r="AD9" s="2"/>
    </row>
    <row r="10" spans="1:30" s="22" customFormat="1" ht="18.75" customHeight="1">
      <c r="A10" s="245" t="s">
        <v>11</v>
      </c>
      <c r="B10" s="241" t="str">
        <f>'10G'!C50&amp;"/"&amp;'10G'!C51</f>
        <v>26/35</v>
      </c>
      <c r="C10" s="90">
        <f>'10G'!C50/'10G'!C51*100</f>
        <v>74.28571428571429</v>
      </c>
      <c r="D10" s="251">
        <f>RANK(C10,$C$10:$C$12)</f>
        <v>1</v>
      </c>
      <c r="E10" s="238"/>
      <c r="F10" s="259">
        <f t="shared" si="0"/>
        <v>4</v>
      </c>
      <c r="G10" s="241" t="str">
        <f>'10G'!D50&amp;"/"&amp;'10G'!D51</f>
        <v>15/35</v>
      </c>
      <c r="H10" s="90">
        <f>'10G'!D50/'10G'!D51*100</f>
        <v>42.857142857142854</v>
      </c>
      <c r="I10" s="24">
        <f>RANK(H10,$H$10:$H$12)</f>
        <v>1</v>
      </c>
      <c r="J10" s="238"/>
      <c r="K10" s="95">
        <f t="shared" si="1"/>
        <v>5</v>
      </c>
      <c r="L10" s="241" t="str">
        <f>'10G'!E50&amp;"/"&amp;'10G'!E51</f>
        <v>12/35</v>
      </c>
      <c r="M10" s="90">
        <f>'10G'!E50/'10G'!E51*100</f>
        <v>34.285714285714285</v>
      </c>
      <c r="N10" s="24">
        <f>RANK(M10,$M$10:$M$12)</f>
        <v>1</v>
      </c>
      <c r="O10" s="238"/>
      <c r="P10" s="95">
        <f t="shared" si="2"/>
        <v>6</v>
      </c>
      <c r="AD10" s="2"/>
    </row>
    <row r="11" spans="1:30" s="22" customFormat="1" ht="18.75" customHeight="1">
      <c r="A11" s="246" t="s">
        <v>12</v>
      </c>
      <c r="B11" s="242" t="str">
        <f>'10H'!C50&amp;"/"&amp;'10H'!C51</f>
        <v>22/34</v>
      </c>
      <c r="C11" s="91">
        <f>'10H'!C50/'10H'!C51*100</f>
        <v>64.70588235294117</v>
      </c>
      <c r="D11" s="253">
        <f>RANK(C11,$C$10:$C$12)</f>
        <v>3</v>
      </c>
      <c r="E11" s="239"/>
      <c r="F11" s="260">
        <f t="shared" si="0"/>
        <v>8</v>
      </c>
      <c r="G11" s="242" t="str">
        <f>'10H'!D50&amp;"/"&amp;'10H'!D51</f>
        <v>13/34</v>
      </c>
      <c r="H11" s="91">
        <f>'10H'!D50/'10H'!D51*100</f>
        <v>38.23529411764706</v>
      </c>
      <c r="I11" s="25">
        <f>RANK(H11,$H$10:$H$12)</f>
        <v>2</v>
      </c>
      <c r="J11" s="239"/>
      <c r="K11" s="96">
        <f t="shared" si="1"/>
        <v>7</v>
      </c>
      <c r="L11" s="242" t="str">
        <f>'10H'!E50&amp;"/"&amp;'10H'!E51</f>
        <v>8/34</v>
      </c>
      <c r="M11" s="91">
        <f>'10H'!E50/'10H'!E51*100</f>
        <v>23.52941176470588</v>
      </c>
      <c r="N11" s="25">
        <f>RANK(M11,$M$10:$M$12)</f>
        <v>2</v>
      </c>
      <c r="O11" s="239"/>
      <c r="P11" s="96">
        <f t="shared" si="2"/>
        <v>7</v>
      </c>
      <c r="AD11" s="2"/>
    </row>
    <row r="12" spans="1:30" s="22" customFormat="1" ht="18.75" customHeight="1" thickBot="1">
      <c r="A12" s="247" t="s">
        <v>13</v>
      </c>
      <c r="B12" s="243" t="str">
        <f>'10I'!C50&amp;"/"&amp;'10I'!C51</f>
        <v>24/35</v>
      </c>
      <c r="C12" s="92">
        <f>'10I'!C50/'10I'!C51*100</f>
        <v>68.57142857142857</v>
      </c>
      <c r="D12" s="257">
        <f>RANK(C12,$C$10:$C$12)</f>
        <v>2</v>
      </c>
      <c r="E12" s="240"/>
      <c r="F12" s="262">
        <f t="shared" si="0"/>
        <v>7</v>
      </c>
      <c r="G12" s="243" t="str">
        <f>'10I'!D50&amp;"/"&amp;'10I'!D51</f>
        <v>11/35</v>
      </c>
      <c r="H12" s="92">
        <f>'10I'!D50/'10I'!D51*100</f>
        <v>31.428571428571427</v>
      </c>
      <c r="I12" s="26">
        <f>RANK(H12,$H$10:$H$12)</f>
        <v>3</v>
      </c>
      <c r="J12" s="240"/>
      <c r="K12" s="244">
        <f t="shared" si="1"/>
        <v>8</v>
      </c>
      <c r="L12" s="243" t="str">
        <f>'10I'!E50&amp;"/"&amp;'10I'!E51</f>
        <v>8/35</v>
      </c>
      <c r="M12" s="92">
        <f>'10I'!E50/'10I'!E51*100</f>
        <v>22.857142857142858</v>
      </c>
      <c r="N12" s="26">
        <f>RANK(M12,$M$10:$M$12)</f>
        <v>3</v>
      </c>
      <c r="O12" s="240"/>
      <c r="P12" s="244">
        <f t="shared" si="2"/>
        <v>8</v>
      </c>
      <c r="AD12" s="2"/>
    </row>
    <row r="13" spans="1:16" s="22" customFormat="1" ht="18.75" customHeight="1" thickBot="1">
      <c r="A13" s="97" t="s">
        <v>77</v>
      </c>
      <c r="B13" s="101" t="str">
        <f>'Toan khoi'!C320&amp;"/"&amp;'Toan khoi'!C321</f>
        <v>215/275</v>
      </c>
      <c r="C13" s="87">
        <f>'Toan khoi'!C320/'Toan khoi'!C321*100</f>
        <v>78.18181818181819</v>
      </c>
      <c r="D13" s="23"/>
      <c r="E13" s="23"/>
      <c r="F13" s="102"/>
      <c r="G13" s="101" t="str">
        <f>'Toan khoi'!D320&amp;"/"&amp;'Toan khoi'!D321</f>
        <v>155/275</v>
      </c>
      <c r="H13" s="87">
        <f>'Toan khoi'!D320/'Toan khoi'!D321*100</f>
        <v>56.36363636363636</v>
      </c>
      <c r="I13" s="23"/>
      <c r="J13" s="23"/>
      <c r="K13" s="102"/>
      <c r="L13" s="101" t="str">
        <f>'Toan khoi'!E320&amp;"/"&amp;'Toan khoi'!E321</f>
        <v>115/275</v>
      </c>
      <c r="M13" s="87">
        <f>'Toan khoi'!E320/'Toan khoi'!E321*100</f>
        <v>41.81818181818181</v>
      </c>
      <c r="N13" s="23"/>
      <c r="O13" s="23"/>
      <c r="P13" s="102"/>
    </row>
    <row r="14" spans="1:30" ht="15.75">
      <c r="A14" s="291" t="s">
        <v>0</v>
      </c>
      <c r="B14" s="297" t="s">
        <v>97</v>
      </c>
      <c r="C14" s="298"/>
      <c r="D14" s="298"/>
      <c r="E14" s="299"/>
      <c r="F14" s="300" t="s">
        <v>1</v>
      </c>
      <c r="G14" s="297" t="s">
        <v>98</v>
      </c>
      <c r="H14" s="298"/>
      <c r="I14" s="298"/>
      <c r="J14" s="299"/>
      <c r="K14" s="289" t="s">
        <v>1</v>
      </c>
      <c r="M14" s="1"/>
      <c r="P14" s="1"/>
      <c r="T14" s="1"/>
      <c r="Y14" s="19"/>
      <c r="AD14" s="1"/>
    </row>
    <row r="15" spans="1:30" ht="16.5" thickBot="1">
      <c r="A15" s="292"/>
      <c r="B15" s="180" t="s">
        <v>2</v>
      </c>
      <c r="C15" s="181" t="s">
        <v>3</v>
      </c>
      <c r="D15" s="182" t="s">
        <v>4</v>
      </c>
      <c r="E15" s="182" t="s">
        <v>5</v>
      </c>
      <c r="F15" s="301"/>
      <c r="G15" s="180" t="s">
        <v>2</v>
      </c>
      <c r="H15" s="181" t="s">
        <v>3</v>
      </c>
      <c r="I15" s="182" t="s">
        <v>4</v>
      </c>
      <c r="J15" s="182" t="s">
        <v>5</v>
      </c>
      <c r="K15" s="302"/>
      <c r="M15" s="1"/>
      <c r="P15" s="1"/>
      <c r="T15" s="1"/>
      <c r="Y15" s="19"/>
      <c r="AD15" s="1"/>
    </row>
    <row r="16" spans="1:30" ht="15.75">
      <c r="A16" s="245" t="s">
        <v>6</v>
      </c>
      <c r="B16" s="241" t="str">
        <f>'10A'!I50&amp;"/"&amp;'10A'!I51</f>
        <v>24/35</v>
      </c>
      <c r="C16" s="90">
        <f>'10A'!I50/'10A'!I51*100</f>
        <v>68.57142857142857</v>
      </c>
      <c r="D16" s="251">
        <f>RANK(C16,$C$16:$C$20)</f>
        <v>2</v>
      </c>
      <c r="E16" s="238"/>
      <c r="F16" s="259">
        <f>RANK(C16,$C$16:$C$23)</f>
        <v>2</v>
      </c>
      <c r="G16" s="241" t="str">
        <f>'10A'!J50&amp;"/"&amp;'10A'!J51</f>
        <v>29/35</v>
      </c>
      <c r="H16" s="90">
        <f>'10A'!J50/'10A'!J51*100</f>
        <v>82.85714285714286</v>
      </c>
      <c r="I16" s="24">
        <f>RANK(H16,$H$16:$H$20)</f>
        <v>2</v>
      </c>
      <c r="J16" s="238"/>
      <c r="K16" s="95">
        <f aca="true" t="shared" si="3" ref="K16:K23">RANK(H16,$H$16:$H$23)</f>
        <v>2</v>
      </c>
      <c r="M16" s="1"/>
      <c r="P16" s="1"/>
      <c r="T16" s="1"/>
      <c r="Y16" s="19"/>
      <c r="AD16" s="1"/>
    </row>
    <row r="17" spans="1:30" ht="15.75">
      <c r="A17" s="246" t="s">
        <v>7</v>
      </c>
      <c r="B17" s="242" t="str">
        <f>'10B'!I50&amp;"/"&amp;'10B'!I51</f>
        <v>29/35</v>
      </c>
      <c r="C17" s="91">
        <f>'10B'!I50/'10B'!I51*100</f>
        <v>82.85714285714286</v>
      </c>
      <c r="D17" s="253">
        <f>RANK(C17,$C$16:$C$20)</f>
        <v>1</v>
      </c>
      <c r="E17" s="239"/>
      <c r="F17" s="260">
        <f aca="true" t="shared" si="4" ref="F17:F23">RANK(C17,$C$16:$C$23)</f>
        <v>1</v>
      </c>
      <c r="G17" s="242" t="str">
        <f>'10B'!J50&amp;"/"&amp;'10B'!J51</f>
        <v>31/35</v>
      </c>
      <c r="H17" s="91">
        <f>'10B'!J50/'10B'!J51*100</f>
        <v>88.57142857142857</v>
      </c>
      <c r="I17" s="25">
        <f>RANK(H17,$H$16:$H$20)</f>
        <v>1</v>
      </c>
      <c r="J17" s="239"/>
      <c r="K17" s="96">
        <f t="shared" si="3"/>
        <v>1</v>
      </c>
      <c r="M17" s="1"/>
      <c r="P17" s="1"/>
      <c r="T17" s="1"/>
      <c r="Y17" s="19"/>
      <c r="AD17" s="1"/>
    </row>
    <row r="18" spans="1:30" ht="15.75">
      <c r="A18" s="246" t="s">
        <v>8</v>
      </c>
      <c r="B18" s="242" t="str">
        <f>'10C'!I50&amp;"/"&amp;'10C'!I51</f>
        <v>16/33</v>
      </c>
      <c r="C18" s="91">
        <f>'10C'!I50/'10C'!I51*100</f>
        <v>48.484848484848484</v>
      </c>
      <c r="D18" s="253">
        <f>RANK(C18,$C$16:$C$20)</f>
        <v>3</v>
      </c>
      <c r="E18" s="239"/>
      <c r="F18" s="260">
        <f t="shared" si="4"/>
        <v>3</v>
      </c>
      <c r="G18" s="242" t="str">
        <f>'10C'!J50&amp;"/"&amp;'10C'!J51</f>
        <v>13/33</v>
      </c>
      <c r="H18" s="91">
        <f>'10C'!J50/'10C'!J51*100</f>
        <v>39.39393939393939</v>
      </c>
      <c r="I18" s="25">
        <f>RANK(H18,$H$16:$H$20)</f>
        <v>4</v>
      </c>
      <c r="J18" s="239"/>
      <c r="K18" s="96">
        <f t="shared" si="3"/>
        <v>4</v>
      </c>
      <c r="M18" s="1"/>
      <c r="P18" s="1"/>
      <c r="T18" s="1"/>
      <c r="Y18" s="19"/>
      <c r="AD18" s="1"/>
    </row>
    <row r="19" spans="1:30" ht="15.75">
      <c r="A19" s="246" t="s">
        <v>9</v>
      </c>
      <c r="B19" s="242" t="str">
        <f>'10D'!I50&amp;"/"&amp;'10D'!I51</f>
        <v>2/36</v>
      </c>
      <c r="C19" s="91">
        <f>'10D'!I50/'10D'!I51*100</f>
        <v>5.555555555555555</v>
      </c>
      <c r="D19" s="253">
        <f>RANK(C19,$C$16:$C$20)</f>
        <v>5</v>
      </c>
      <c r="E19" s="239"/>
      <c r="F19" s="260">
        <f t="shared" si="4"/>
        <v>8</v>
      </c>
      <c r="G19" s="242" t="str">
        <f>'10D'!J50&amp;"/"&amp;'10D'!J51</f>
        <v>20/36</v>
      </c>
      <c r="H19" s="91">
        <f>'10D'!J50/'10D'!J51*100</f>
        <v>55.55555555555556</v>
      </c>
      <c r="I19" s="25">
        <f>RANK(H19,$H$16:$H$20)</f>
        <v>3</v>
      </c>
      <c r="J19" s="239"/>
      <c r="K19" s="96">
        <f t="shared" si="3"/>
        <v>3</v>
      </c>
      <c r="M19" s="1"/>
      <c r="P19" s="1"/>
      <c r="T19" s="1"/>
      <c r="Y19" s="19"/>
      <c r="AD19" s="1"/>
    </row>
    <row r="20" spans="1:30" ht="16.5" thickBot="1">
      <c r="A20" s="248" t="s">
        <v>10</v>
      </c>
      <c r="B20" s="249" t="str">
        <f>'10E'!I50&amp;"/"&amp;'10E'!I51</f>
        <v>2/32</v>
      </c>
      <c r="C20" s="98">
        <f>'10E'!I50/'10E'!I51*100</f>
        <v>6.25</v>
      </c>
      <c r="D20" s="255">
        <f>RANK(C20,$C$16:$C$20)</f>
        <v>4</v>
      </c>
      <c r="E20" s="250"/>
      <c r="F20" s="261">
        <f t="shared" si="4"/>
        <v>7</v>
      </c>
      <c r="G20" s="249" t="str">
        <f>'10E'!J50&amp;"/"&amp;'10E'!J51</f>
        <v>6/32</v>
      </c>
      <c r="H20" s="98">
        <f>'10E'!J50/'10E'!J51*100</f>
        <v>18.75</v>
      </c>
      <c r="I20" s="99">
        <f>RANK(H20,$H$16:$H$20)</f>
        <v>5</v>
      </c>
      <c r="J20" s="250"/>
      <c r="K20" s="100">
        <f t="shared" si="3"/>
        <v>8</v>
      </c>
      <c r="M20" s="1"/>
      <c r="P20" s="1"/>
      <c r="T20" s="1"/>
      <c r="Y20" s="19"/>
      <c r="AD20" s="1"/>
    </row>
    <row r="21" spans="1:30" ht="15.75">
      <c r="A21" s="245" t="s">
        <v>11</v>
      </c>
      <c r="B21" s="241" t="str">
        <f>'10G'!I50&amp;"/"&amp;'10G'!I51</f>
        <v>8/35</v>
      </c>
      <c r="C21" s="90">
        <f>'10G'!I50/'10G'!I51*100</f>
        <v>22.857142857142858</v>
      </c>
      <c r="D21" s="251">
        <f>RANK(C21,$C$21:$C$23)</f>
        <v>1</v>
      </c>
      <c r="E21" s="238"/>
      <c r="F21" s="259">
        <f t="shared" si="4"/>
        <v>4</v>
      </c>
      <c r="G21" s="241" t="str">
        <f>'10G'!J50&amp;"/"&amp;'10G'!J51</f>
        <v>7/35</v>
      </c>
      <c r="H21" s="90">
        <f>'10G'!J50/'10G'!J51*100</f>
        <v>20</v>
      </c>
      <c r="I21" s="24">
        <f>RANK(H21,$H$21:$H$23)</f>
        <v>2</v>
      </c>
      <c r="J21" s="238"/>
      <c r="K21" s="95">
        <f t="shared" si="3"/>
        <v>6</v>
      </c>
      <c r="M21" s="1"/>
      <c r="P21" s="1"/>
      <c r="T21" s="1"/>
      <c r="Y21" s="19"/>
      <c r="AD21" s="1"/>
    </row>
    <row r="22" spans="1:30" ht="15.75">
      <c r="A22" s="246" t="s">
        <v>12</v>
      </c>
      <c r="B22" s="242" t="str">
        <f>'10H'!I50&amp;"/"&amp;'10H'!I51</f>
        <v>4/34</v>
      </c>
      <c r="C22" s="91">
        <f>'10H'!I50/'10H'!I51*100</f>
        <v>11.76470588235294</v>
      </c>
      <c r="D22" s="253">
        <f>RANK(C22,$C$21:$C$23)</f>
        <v>2</v>
      </c>
      <c r="E22" s="239"/>
      <c r="F22" s="260">
        <f t="shared" si="4"/>
        <v>5</v>
      </c>
      <c r="G22" s="242" t="str">
        <f>'10H'!J50&amp;"/"&amp;'10H'!J51</f>
        <v>9/34</v>
      </c>
      <c r="H22" s="91">
        <f>'10H'!J50/'10H'!J51*100</f>
        <v>26.47058823529412</v>
      </c>
      <c r="I22" s="25">
        <f>RANK(H22,$H$21:$H$23)</f>
        <v>1</v>
      </c>
      <c r="J22" s="239"/>
      <c r="K22" s="96">
        <f t="shared" si="3"/>
        <v>5</v>
      </c>
      <c r="M22" s="1"/>
      <c r="P22" s="1"/>
      <c r="T22" s="1"/>
      <c r="Y22" s="19"/>
      <c r="AD22" s="1"/>
    </row>
    <row r="23" spans="1:30" ht="16.5" thickBot="1">
      <c r="A23" s="247" t="s">
        <v>13</v>
      </c>
      <c r="B23" s="243" t="str">
        <f>'10I'!I50&amp;"/"&amp;'10I'!I51</f>
        <v>4/35</v>
      </c>
      <c r="C23" s="92">
        <f>'10I'!I50/'10I'!I51*100</f>
        <v>11.428571428571429</v>
      </c>
      <c r="D23" s="257">
        <f>RANK(C23,$C$21:$C$23)</f>
        <v>3</v>
      </c>
      <c r="E23" s="240"/>
      <c r="F23" s="262">
        <f t="shared" si="4"/>
        <v>6</v>
      </c>
      <c r="G23" s="243" t="str">
        <f>'10I'!J50&amp;"/"&amp;'10I'!J51</f>
        <v>7/35</v>
      </c>
      <c r="H23" s="92">
        <f>'10I'!J50/'10I'!J51*100</f>
        <v>20</v>
      </c>
      <c r="I23" s="26">
        <f>RANK(H23,$H$21:$H$23)</f>
        <v>2</v>
      </c>
      <c r="J23" s="240"/>
      <c r="K23" s="244">
        <f t="shared" si="3"/>
        <v>6</v>
      </c>
      <c r="M23" s="1"/>
      <c r="P23" s="1"/>
      <c r="T23" s="1"/>
      <c r="Y23" s="19"/>
      <c r="AD23" s="1"/>
    </row>
    <row r="24" spans="1:30" ht="16.5" thickBot="1">
      <c r="A24" s="30" t="s">
        <v>77</v>
      </c>
      <c r="B24" s="101" t="str">
        <f>'Toan khoi'!I320&amp;"/"&amp;'Toan khoi'!I321</f>
        <v>90/275</v>
      </c>
      <c r="C24" s="87">
        <f>'Toan khoi'!I320/'Toan khoi'!I321*100</f>
        <v>32.72727272727273</v>
      </c>
      <c r="D24" s="23"/>
      <c r="E24" s="23"/>
      <c r="F24" s="102"/>
      <c r="G24" s="101" t="str">
        <f>'Toan khoi'!J320&amp;"/"&amp;'Toan khoi'!J321</f>
        <v>122/275</v>
      </c>
      <c r="H24" s="87">
        <f>'Toan khoi'!J320/'Toan khoi'!J321*100</f>
        <v>44.36363636363637</v>
      </c>
      <c r="I24" s="23"/>
      <c r="J24" s="23"/>
      <c r="K24" s="102"/>
      <c r="M24" s="1"/>
      <c r="P24" s="1"/>
      <c r="T24" s="1"/>
      <c r="Y24" s="19"/>
      <c r="AD24" s="1"/>
    </row>
  </sheetData>
  <sheetProtection/>
  <mergeCells count="13">
    <mergeCell ref="A1:P1"/>
    <mergeCell ref="A3:A4"/>
    <mergeCell ref="B3:E3"/>
    <mergeCell ref="F3:F4"/>
    <mergeCell ref="G3:J3"/>
    <mergeCell ref="K3:K4"/>
    <mergeCell ref="L3:O3"/>
    <mergeCell ref="P3:P4"/>
    <mergeCell ref="A14:A15"/>
    <mergeCell ref="B14:E14"/>
    <mergeCell ref="F14:F15"/>
    <mergeCell ref="G14:J14"/>
    <mergeCell ref="K14:K15"/>
  </mergeCells>
  <printOptions/>
  <pageMargins left="0.5" right="0.25" top="0.75" bottom="1" header="0.27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H27" sqref="H27"/>
    </sheetView>
  </sheetViews>
  <sheetFormatPr defaultColWidth="12.57421875" defaultRowHeight="12.75"/>
  <cols>
    <col min="1" max="1" width="6.28125" style="10" bestFit="1" customWidth="1"/>
    <col min="2" max="2" width="7.7109375" style="10" bestFit="1" customWidth="1"/>
    <col min="3" max="3" width="7.140625" style="10" bestFit="1" customWidth="1"/>
    <col min="4" max="4" width="5.421875" style="10" customWidth="1"/>
    <col min="5" max="5" width="12.421875" style="10" bestFit="1" customWidth="1"/>
    <col min="6" max="6" width="5.421875" style="10" customWidth="1"/>
    <col min="7" max="7" width="12.421875" style="10" bestFit="1" customWidth="1"/>
    <col min="8" max="8" width="4.28125" style="10" customWidth="1"/>
    <col min="9" max="9" width="11.8515625" style="10" bestFit="1" customWidth="1"/>
    <col min="10" max="10" width="4.00390625" style="10" customWidth="1"/>
    <col min="11" max="11" width="9.00390625" style="10" customWidth="1"/>
    <col min="12" max="12" width="10.7109375" style="10" bestFit="1" customWidth="1"/>
    <col min="13" max="16384" width="12.57421875" style="10" customWidth="1"/>
  </cols>
  <sheetData>
    <row r="1" spans="1:12" ht="15.75">
      <c r="A1" s="307" t="s">
        <v>652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9"/>
    </row>
    <row r="2" spans="1:12" ht="15.75">
      <c r="A2" s="307" t="s">
        <v>653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9"/>
    </row>
    <row r="3" spans="1:12" ht="12.75" customHeigh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7"/>
    </row>
    <row r="4" spans="1:12" ht="15.75" customHeight="1">
      <c r="A4" s="310" t="s">
        <v>14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2"/>
    </row>
    <row r="5" spans="1:12" ht="15.75" customHeight="1">
      <c r="A5" s="11"/>
      <c r="B5" s="11" t="s">
        <v>15</v>
      </c>
      <c r="C5" s="11" t="s">
        <v>16</v>
      </c>
      <c r="D5" s="11" t="s">
        <v>3</v>
      </c>
      <c r="E5" s="11" t="s">
        <v>17</v>
      </c>
      <c r="F5" s="11" t="s">
        <v>3</v>
      </c>
      <c r="G5" s="11" t="s">
        <v>18</v>
      </c>
      <c r="H5" s="11" t="s">
        <v>3</v>
      </c>
      <c r="I5" s="11" t="s">
        <v>19</v>
      </c>
      <c r="J5" s="11"/>
      <c r="K5" s="11" t="s">
        <v>20</v>
      </c>
      <c r="L5" s="11" t="s">
        <v>21</v>
      </c>
    </row>
    <row r="6" spans="1:12" ht="15.75" customHeight="1">
      <c r="A6" s="12" t="s">
        <v>6</v>
      </c>
      <c r="B6" s="11">
        <f>COUNTIF('10A'!C3:C49,"=0")</f>
        <v>0</v>
      </c>
      <c r="C6" s="11">
        <f>'10A'!C51-'10A'!C50</f>
        <v>9</v>
      </c>
      <c r="D6" s="11"/>
      <c r="E6" s="11">
        <f>COUNTIF('10A'!C3:C49,"&gt;=5")-COUNTIF('10A'!C3:C49,"&gt;=7")</f>
        <v>20</v>
      </c>
      <c r="F6" s="11"/>
      <c r="G6" s="11">
        <f>COUNTIF('10A'!C3:C49,"&gt;=7")-COUNTIF('10A'!C3:C49,"&gt;=9")</f>
        <v>6</v>
      </c>
      <c r="H6" s="11"/>
      <c r="I6" s="11">
        <f>COUNTIF('10A'!C3:C49,"&gt;=9")</f>
        <v>0</v>
      </c>
      <c r="J6" s="11"/>
      <c r="K6" s="11">
        <f aca="true" t="shared" si="0" ref="K6:K13">E6+G6+I6</f>
        <v>26</v>
      </c>
      <c r="L6" s="11">
        <f aca="true" t="shared" si="1" ref="L6:L14">C6+K6</f>
        <v>35</v>
      </c>
    </row>
    <row r="7" spans="1:12" ht="15.75" customHeight="1">
      <c r="A7" s="12" t="s">
        <v>7</v>
      </c>
      <c r="B7" s="11">
        <f>COUNTIF('10B'!C3:C45,"=0")</f>
        <v>1</v>
      </c>
      <c r="C7" s="11">
        <f>'10B'!C51-'10B'!C50</f>
        <v>4</v>
      </c>
      <c r="D7" s="11"/>
      <c r="E7" s="11">
        <f>COUNTIF('10B'!C3:C45,"&gt;=5")-COUNTIF('10B'!C3:C45,"&gt;=7")</f>
        <v>15</v>
      </c>
      <c r="F7" s="11"/>
      <c r="G7" s="11">
        <f>COUNTIF('10B'!C3:C46,"&gt;=7")-COUNTIF('10B'!C3:C46,"&gt;=9")</f>
        <v>16</v>
      </c>
      <c r="H7" s="11"/>
      <c r="I7" s="11">
        <f>COUNTIF('10B'!C46:C46,"&gt;=9")</f>
        <v>0</v>
      </c>
      <c r="J7" s="11"/>
      <c r="K7" s="11">
        <f t="shared" si="0"/>
        <v>31</v>
      </c>
      <c r="L7" s="11">
        <f t="shared" si="1"/>
        <v>35</v>
      </c>
    </row>
    <row r="8" spans="1:12" ht="15.75" customHeight="1">
      <c r="A8" s="12" t="s">
        <v>8</v>
      </c>
      <c r="B8" s="11">
        <f>COUNTIF('10C'!C3:C41,"=0")</f>
        <v>0</v>
      </c>
      <c r="C8" s="11">
        <f>'10C'!C51-'10C'!C50</f>
        <v>9</v>
      </c>
      <c r="D8" s="11"/>
      <c r="E8" s="11">
        <f>COUNTIF('10C'!C3:C41,"&gt;=5")-COUNTIF('10C'!C3:C41,"&gt;=7")</f>
        <v>15</v>
      </c>
      <c r="F8" s="11"/>
      <c r="G8" s="11">
        <f>COUNTIF('10C'!C3:C42,"&gt;=7")-COUNTIF('10C'!C3:C42,"&gt;=9")</f>
        <v>9</v>
      </c>
      <c r="H8" s="11"/>
      <c r="I8" s="11">
        <f>COUNTIF('10C'!C3:C42,"&gt;=9")</f>
        <v>0</v>
      </c>
      <c r="J8" s="11"/>
      <c r="K8" s="11">
        <f t="shared" si="0"/>
        <v>24</v>
      </c>
      <c r="L8" s="11">
        <f t="shared" si="1"/>
        <v>33</v>
      </c>
    </row>
    <row r="9" spans="1:12" ht="15.75" customHeight="1">
      <c r="A9" s="12" t="s">
        <v>9</v>
      </c>
      <c r="B9" s="11">
        <f>COUNTIF('10D'!C3:C43,"=0")</f>
        <v>0</v>
      </c>
      <c r="C9" s="11">
        <f>'10D'!C51-'10D'!C50</f>
        <v>3</v>
      </c>
      <c r="D9" s="11"/>
      <c r="E9" s="11">
        <f>COUNTIF('10D'!C3:C43,"&gt;=5")-COUNTIF('10D'!C3:C43,"&gt;=7")</f>
        <v>22</v>
      </c>
      <c r="F9" s="11"/>
      <c r="G9" s="11">
        <f>COUNTIF('10D'!C3:C44,"&gt;=7")-COUNTIF('10D'!C3:C44,"&gt;=9")</f>
        <v>11</v>
      </c>
      <c r="H9" s="11"/>
      <c r="I9" s="11">
        <f>COUNTIF('10D'!C3:C44,"&gt;=9")</f>
        <v>0</v>
      </c>
      <c r="J9" s="11"/>
      <c r="K9" s="11">
        <f t="shared" si="0"/>
        <v>33</v>
      </c>
      <c r="L9" s="11">
        <f t="shared" si="1"/>
        <v>36</v>
      </c>
    </row>
    <row r="10" spans="1:12" ht="15.75" customHeight="1">
      <c r="A10" s="12" t="s">
        <v>10</v>
      </c>
      <c r="B10" s="11">
        <f>COUNTIF('10E'!C3:C38,"=0")</f>
        <v>0</v>
      </c>
      <c r="C10" s="11">
        <f>'10E'!C51-'10E'!C50</f>
        <v>3</v>
      </c>
      <c r="D10" s="11"/>
      <c r="E10" s="11">
        <f>COUNTIF('10E'!C3:C38,"&gt;=5")-COUNTIF('10E'!C3:C38,"&gt;=7")</f>
        <v>26</v>
      </c>
      <c r="F10" s="11"/>
      <c r="G10" s="11">
        <f>COUNTIF('10E'!C3:C38,"&gt;=7")-COUNTIF('10E'!C3:C38,"&gt;=9")</f>
        <v>3</v>
      </c>
      <c r="H10" s="11"/>
      <c r="I10" s="11">
        <f>COUNTIF('10E'!C3:C38,"&gt;=9")</f>
        <v>0</v>
      </c>
      <c r="J10" s="11"/>
      <c r="K10" s="11">
        <f t="shared" si="0"/>
        <v>29</v>
      </c>
      <c r="L10" s="11">
        <f t="shared" si="1"/>
        <v>32</v>
      </c>
    </row>
    <row r="11" spans="1:12" ht="15.75" customHeight="1">
      <c r="A11" s="12" t="s">
        <v>11</v>
      </c>
      <c r="B11" s="11">
        <f>COUNTIF('10G'!C3:C38,"=0")</f>
        <v>2</v>
      </c>
      <c r="C11" s="11">
        <f>'10G'!C51-'10G'!C50</f>
        <v>9</v>
      </c>
      <c r="D11" s="11"/>
      <c r="E11" s="11">
        <f>COUNTIF('10G'!C3:C38,"&gt;=5")-COUNTIF('10G'!C3:C38,"&gt;=7")</f>
        <v>19</v>
      </c>
      <c r="F11" s="11"/>
      <c r="G11" s="11">
        <f>COUNTIF('10G'!C3:C38,"&gt;=7")-COUNTIF('10G'!C3:C38,"&gt;=9")</f>
        <v>7</v>
      </c>
      <c r="H11" s="11"/>
      <c r="I11" s="11">
        <f>COUNTIF('10G'!C3:C38,"&gt;=9")</f>
        <v>0</v>
      </c>
      <c r="J11" s="11"/>
      <c r="K11" s="11">
        <f t="shared" si="0"/>
        <v>26</v>
      </c>
      <c r="L11" s="11">
        <f t="shared" si="1"/>
        <v>35</v>
      </c>
    </row>
    <row r="12" spans="1:12" ht="15.75" customHeight="1">
      <c r="A12" s="12" t="s">
        <v>12</v>
      </c>
      <c r="B12" s="11">
        <f>COUNTIF('10H'!C3:C39,"=0")</f>
        <v>0</v>
      </c>
      <c r="C12" s="11">
        <f>'10H'!C51-'10H'!C50</f>
        <v>12</v>
      </c>
      <c r="D12" s="11"/>
      <c r="E12" s="11">
        <f>COUNTIF('10H'!C3:C40,"&gt;=5")-COUNTIF('10H'!C3:C40,"&gt;=7")</f>
        <v>19</v>
      </c>
      <c r="F12" s="11"/>
      <c r="G12" s="11">
        <f>COUNTIF('10H'!C3:C41,"&gt;=7")-COUNTIF('10H'!C3:C41,"&gt;=9")</f>
        <v>3</v>
      </c>
      <c r="H12" s="11"/>
      <c r="I12" s="11">
        <f>COUNTIF('10H'!C3:C41,"&gt;=9")</f>
        <v>0</v>
      </c>
      <c r="J12" s="11"/>
      <c r="K12" s="11">
        <f t="shared" si="0"/>
        <v>22</v>
      </c>
      <c r="L12" s="11">
        <f t="shared" si="1"/>
        <v>34</v>
      </c>
    </row>
    <row r="13" spans="1:12" ht="15.75" customHeight="1">
      <c r="A13" s="12" t="s">
        <v>13</v>
      </c>
      <c r="B13" s="11">
        <f>COUNTIF('10I'!C3:C38,"=0")</f>
        <v>0</v>
      </c>
      <c r="C13" s="11">
        <f>'10I'!C51-'10I'!C50</f>
        <v>11</v>
      </c>
      <c r="D13" s="11"/>
      <c r="E13" s="11">
        <f>COUNTIF('10I'!C3:C38,"&gt;=5")-COUNTIF('10I'!C3:C38,"&gt;=7")</f>
        <v>20</v>
      </c>
      <c r="F13" s="11"/>
      <c r="G13" s="11">
        <f>COUNTIF('10I'!C3:C39,"&gt;=7")-COUNTIF('10I'!C3:C39,"&gt;=9")</f>
        <v>4</v>
      </c>
      <c r="H13" s="11"/>
      <c r="I13" s="11">
        <f>COUNTIF('10I'!C3:C39,"&gt;=9")</f>
        <v>0</v>
      </c>
      <c r="J13" s="11"/>
      <c r="K13" s="11">
        <f t="shared" si="0"/>
        <v>24</v>
      </c>
      <c r="L13" s="11">
        <f t="shared" si="1"/>
        <v>35</v>
      </c>
    </row>
    <row r="14" spans="1:12" s="2" customFormat="1" ht="15.75" customHeight="1">
      <c r="A14" s="14" t="s">
        <v>22</v>
      </c>
      <c r="B14" s="14">
        <f>SUM(B6:B13)</f>
        <v>3</v>
      </c>
      <c r="C14" s="14">
        <f>SUM(C6:C13)</f>
        <v>60</v>
      </c>
      <c r="D14" s="14"/>
      <c r="E14" s="14">
        <f>SUM(E6:E13)</f>
        <v>156</v>
      </c>
      <c r="F14" s="14"/>
      <c r="G14" s="14">
        <f>SUM(G6:G13)</f>
        <v>59</v>
      </c>
      <c r="H14" s="14"/>
      <c r="I14" s="14">
        <f>SUM(I6:I13)</f>
        <v>0</v>
      </c>
      <c r="J14" s="14"/>
      <c r="K14" s="14">
        <f>SUM(K6:K13)</f>
        <v>215</v>
      </c>
      <c r="L14" s="14">
        <f t="shared" si="1"/>
        <v>275</v>
      </c>
    </row>
    <row r="15" spans="1:12" ht="15.75" customHeight="1">
      <c r="A15" s="304" t="s">
        <v>23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6"/>
    </row>
    <row r="16" spans="1:12" ht="15.75" customHeight="1">
      <c r="A16" s="11"/>
      <c r="B16" s="11" t="s">
        <v>15</v>
      </c>
      <c r="C16" s="11" t="s">
        <v>16</v>
      </c>
      <c r="D16" s="11" t="s">
        <v>3</v>
      </c>
      <c r="E16" s="11" t="s">
        <v>17</v>
      </c>
      <c r="F16" s="11" t="s">
        <v>3</v>
      </c>
      <c r="G16" s="11" t="s">
        <v>18</v>
      </c>
      <c r="H16" s="11" t="s">
        <v>3</v>
      </c>
      <c r="I16" s="11" t="s">
        <v>19</v>
      </c>
      <c r="J16" s="11"/>
      <c r="K16" s="11" t="s">
        <v>20</v>
      </c>
      <c r="L16" s="11" t="s">
        <v>21</v>
      </c>
    </row>
    <row r="17" spans="1:12" ht="15.75" customHeight="1">
      <c r="A17" s="12" t="s">
        <v>6</v>
      </c>
      <c r="B17" s="11">
        <f>COUNTIF('10A'!D3:D49,"=0")</f>
        <v>0</v>
      </c>
      <c r="C17" s="11">
        <f>'10A'!D51-'10A'!D50</f>
        <v>3</v>
      </c>
      <c r="D17" s="11"/>
      <c r="E17" s="11">
        <f>COUNTIF('10A'!D3:D49,"&gt;=5")-COUNTIF('10A'!D3:D49,"&gt;=7")</f>
        <v>12</v>
      </c>
      <c r="F17" s="11"/>
      <c r="G17" s="11">
        <f>COUNTIF('10A'!D3:D49,"&gt;=7")-COUNTIF('10A'!D3:D49,"&gt;=9")</f>
        <v>17</v>
      </c>
      <c r="H17" s="11"/>
      <c r="I17" s="11">
        <f>COUNTIF('10A'!D3:D49,"&gt;=9")</f>
        <v>3</v>
      </c>
      <c r="J17" s="11"/>
      <c r="K17" s="11">
        <f aca="true" t="shared" si="2" ref="K17:K24">E17+G17+I17</f>
        <v>32</v>
      </c>
      <c r="L17" s="11">
        <f aca="true" t="shared" si="3" ref="L17:L24">C17+K17</f>
        <v>35</v>
      </c>
    </row>
    <row r="18" spans="1:12" ht="15.75" customHeight="1">
      <c r="A18" s="12" t="s">
        <v>7</v>
      </c>
      <c r="B18" s="11">
        <f>COUNTIF('10B'!D3:D46,"=0")</f>
        <v>0</v>
      </c>
      <c r="C18" s="11">
        <f>'10B'!D51-'10B'!D50</f>
        <v>2</v>
      </c>
      <c r="D18" s="11"/>
      <c r="E18" s="11">
        <f>COUNTIF('10B'!D3:D46,"&gt;=5")-COUNTIF('10B'!D3:D46,"&gt;=7")</f>
        <v>8</v>
      </c>
      <c r="F18" s="11"/>
      <c r="G18" s="11">
        <f>COUNTIF('10B'!D3:D46,"&gt;=7")-COUNTIF('10B'!D3:D46,"&gt;=9")</f>
        <v>15</v>
      </c>
      <c r="H18" s="11"/>
      <c r="I18" s="11">
        <f>COUNTIF('10B'!D3:D46,"&gt;=9")</f>
        <v>10</v>
      </c>
      <c r="J18" s="11"/>
      <c r="K18" s="11">
        <f t="shared" si="2"/>
        <v>33</v>
      </c>
      <c r="L18" s="11">
        <f t="shared" si="3"/>
        <v>35</v>
      </c>
    </row>
    <row r="19" spans="1:12" ht="15.75" customHeight="1">
      <c r="A19" s="12" t="s">
        <v>8</v>
      </c>
      <c r="B19" s="11">
        <f>COUNTIF('10C'!D3:D42,"=0")</f>
        <v>0</v>
      </c>
      <c r="C19" s="11">
        <f>'10C'!D51-'10C'!D50</f>
        <v>17</v>
      </c>
      <c r="D19" s="11"/>
      <c r="E19" s="11">
        <f>COUNTIF('10C'!D3:D42,"&gt;=5")-COUNTIF('10C'!D3:D42,"&gt;=7")</f>
        <v>13</v>
      </c>
      <c r="F19" s="11"/>
      <c r="G19" s="11">
        <f>COUNTIF('10C'!D3:D42,"&gt;=7")-COUNTIF('10C'!D3:D42,"&gt;=9")</f>
        <v>3</v>
      </c>
      <c r="H19" s="11"/>
      <c r="I19" s="11">
        <f>COUNTIF('10C'!D3:D42,"&gt;=9")</f>
        <v>0</v>
      </c>
      <c r="J19" s="11"/>
      <c r="K19" s="11">
        <f t="shared" si="2"/>
        <v>16</v>
      </c>
      <c r="L19" s="11">
        <f t="shared" si="3"/>
        <v>33</v>
      </c>
    </row>
    <row r="20" spans="1:12" ht="15.75" customHeight="1">
      <c r="A20" s="12" t="s">
        <v>9</v>
      </c>
      <c r="B20" s="11">
        <f>COUNTIF('10D'!D3:D44,"=0")</f>
        <v>0</v>
      </c>
      <c r="C20" s="11">
        <f>'10D'!D51-'10D'!D50</f>
        <v>14</v>
      </c>
      <c r="D20" s="11"/>
      <c r="E20" s="11">
        <f>COUNTIF('10D'!D3:D44,"&gt;=5")-COUNTIF('10D'!D3:D44,"&gt;=7")</f>
        <v>20</v>
      </c>
      <c r="F20" s="11"/>
      <c r="G20" s="11">
        <f>COUNTIF('10D'!D3:D44,"&gt;=7")-COUNTIF('10D'!D3:D44,"&gt;=9")</f>
        <v>1</v>
      </c>
      <c r="H20" s="11"/>
      <c r="I20" s="11">
        <f>COUNTIF('10D'!D3:D44,"&gt;=9")</f>
        <v>1</v>
      </c>
      <c r="J20" s="11"/>
      <c r="K20" s="11">
        <f t="shared" si="2"/>
        <v>22</v>
      </c>
      <c r="L20" s="11">
        <f t="shared" si="3"/>
        <v>36</v>
      </c>
    </row>
    <row r="21" spans="1:12" ht="15.75" customHeight="1">
      <c r="A21" s="12" t="s">
        <v>10</v>
      </c>
      <c r="B21" s="11">
        <f>COUNTIF('10E'!D3:D38,"=0")</f>
        <v>0</v>
      </c>
      <c r="C21" s="11">
        <f>'10E'!D51-'10E'!D50</f>
        <v>19</v>
      </c>
      <c r="D21" s="11"/>
      <c r="E21" s="11">
        <f>COUNTIF('10E'!D3:D38,"&gt;=5")-COUNTIF('10E'!D3:D38,"&gt;=7")</f>
        <v>12</v>
      </c>
      <c r="F21" s="11"/>
      <c r="G21" s="11">
        <f>COUNTIF('10E'!D3:D38,"&gt;=7")-COUNTIF('10E'!D3:D38,"&gt;=9")</f>
        <v>1</v>
      </c>
      <c r="H21" s="11"/>
      <c r="I21" s="11">
        <f>COUNTIF('10E'!D3:D38,"&gt;=9")</f>
        <v>0</v>
      </c>
      <c r="J21" s="11"/>
      <c r="K21" s="11">
        <f t="shared" si="2"/>
        <v>13</v>
      </c>
      <c r="L21" s="11">
        <f t="shared" si="3"/>
        <v>32</v>
      </c>
    </row>
    <row r="22" spans="1:12" ht="15.75" customHeight="1">
      <c r="A22" s="12" t="s">
        <v>11</v>
      </c>
      <c r="B22" s="11">
        <f>COUNTIF('10G'!D3:D38,"=0")</f>
        <v>0</v>
      </c>
      <c r="C22" s="11">
        <f>'10G'!D51-'10G'!D50</f>
        <v>20</v>
      </c>
      <c r="D22" s="11"/>
      <c r="E22" s="11">
        <f>COUNTIF('10G'!D3:D38,"&gt;=5")-COUNTIF('10G'!D3:D38,"&gt;=7")</f>
        <v>13</v>
      </c>
      <c r="F22" s="11"/>
      <c r="G22" s="11">
        <f>COUNTIF('10G'!D3:D38,"&gt;=7")-COUNTIF('10G'!D3:D38,"&gt;=9")</f>
        <v>2</v>
      </c>
      <c r="H22" s="11"/>
      <c r="I22" s="11">
        <f>COUNTIF('10G'!D3:D38,"&gt;=9")</f>
        <v>0</v>
      </c>
      <c r="J22" s="11"/>
      <c r="K22" s="11">
        <f t="shared" si="2"/>
        <v>15</v>
      </c>
      <c r="L22" s="11">
        <f t="shared" si="3"/>
        <v>35</v>
      </c>
    </row>
    <row r="23" spans="1:12" ht="15.75" customHeight="1">
      <c r="A23" s="12" t="s">
        <v>12</v>
      </c>
      <c r="B23" s="11">
        <f>COUNTIF('10H'!D3:D41,"=0")</f>
        <v>0</v>
      </c>
      <c r="C23" s="11">
        <f>'10H'!D51-'10H'!D50</f>
        <v>21</v>
      </c>
      <c r="D23" s="11"/>
      <c r="E23" s="11">
        <f>COUNTIF('10H'!D3:D41,"&gt;=5")-COUNTIF('10H'!D3:D41,"&gt;=7")</f>
        <v>10</v>
      </c>
      <c r="F23" s="11"/>
      <c r="G23" s="11">
        <f>COUNTIF('10H'!D3:D41,"&gt;=7")-COUNTIF('10H'!D3:D41,"&gt;=9")</f>
        <v>3</v>
      </c>
      <c r="H23" s="11"/>
      <c r="I23" s="11">
        <f>COUNTIF('10H'!D3:D41,"&gt;=9")</f>
        <v>0</v>
      </c>
      <c r="J23" s="11"/>
      <c r="K23" s="11">
        <f t="shared" si="2"/>
        <v>13</v>
      </c>
      <c r="L23" s="11">
        <f t="shared" si="3"/>
        <v>34</v>
      </c>
    </row>
    <row r="24" spans="1:12" ht="15.75" customHeight="1">
      <c r="A24" s="12" t="s">
        <v>13</v>
      </c>
      <c r="B24" s="11">
        <f>COUNTIF('10I'!D3:D39,"=0")</f>
        <v>0</v>
      </c>
      <c r="C24" s="11">
        <f>'10I'!D51-'10I'!D50</f>
        <v>24</v>
      </c>
      <c r="D24" s="11"/>
      <c r="E24" s="11">
        <f>COUNTIF('10I'!D3:D39,"&gt;=5")-COUNTIF('10I'!D3:D39,"&gt;=7")</f>
        <v>10</v>
      </c>
      <c r="F24" s="11"/>
      <c r="G24" s="11">
        <f>COUNTIF('10I'!D3:D39,"&gt;=7")-COUNTIF('10I'!D3:D39,"&gt;=9")</f>
        <v>1</v>
      </c>
      <c r="H24" s="11"/>
      <c r="I24" s="11">
        <f>COUNTIF('10I'!D3:D39,"&gt;=9")</f>
        <v>0</v>
      </c>
      <c r="J24" s="11"/>
      <c r="K24" s="11">
        <f t="shared" si="2"/>
        <v>11</v>
      </c>
      <c r="L24" s="11">
        <f t="shared" si="3"/>
        <v>35</v>
      </c>
    </row>
    <row r="25" spans="1:12" s="2" customFormat="1" ht="15.75" customHeight="1">
      <c r="A25" s="13" t="s">
        <v>22</v>
      </c>
      <c r="B25" s="14">
        <f aca="true" t="shared" si="4" ref="B25:L25">SUM(B17:B24)</f>
        <v>0</v>
      </c>
      <c r="C25" s="14">
        <f t="shared" si="4"/>
        <v>120</v>
      </c>
      <c r="D25" s="14">
        <f t="shared" si="4"/>
        <v>0</v>
      </c>
      <c r="E25" s="14">
        <f t="shared" si="4"/>
        <v>98</v>
      </c>
      <c r="F25" s="14">
        <f t="shared" si="4"/>
        <v>0</v>
      </c>
      <c r="G25" s="14">
        <f t="shared" si="4"/>
        <v>43</v>
      </c>
      <c r="H25" s="14">
        <f t="shared" si="4"/>
        <v>0</v>
      </c>
      <c r="I25" s="14">
        <f t="shared" si="4"/>
        <v>14</v>
      </c>
      <c r="J25" s="14">
        <f t="shared" si="4"/>
        <v>0</v>
      </c>
      <c r="K25" s="14">
        <f t="shared" si="4"/>
        <v>155</v>
      </c>
      <c r="L25" s="14">
        <f t="shared" si="4"/>
        <v>275</v>
      </c>
    </row>
    <row r="26" spans="1:12" ht="15.75" customHeight="1">
      <c r="A26" s="304" t="s">
        <v>24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6"/>
    </row>
    <row r="27" spans="1:12" ht="15.75" customHeight="1">
      <c r="A27" s="11"/>
      <c r="B27" s="11" t="s">
        <v>15</v>
      </c>
      <c r="C27" s="11" t="s">
        <v>16</v>
      </c>
      <c r="D27" s="11" t="s">
        <v>3</v>
      </c>
      <c r="E27" s="11" t="s">
        <v>17</v>
      </c>
      <c r="F27" s="11" t="s">
        <v>3</v>
      </c>
      <c r="G27" s="11" t="s">
        <v>18</v>
      </c>
      <c r="H27" s="11" t="s">
        <v>3</v>
      </c>
      <c r="I27" s="11" t="s">
        <v>19</v>
      </c>
      <c r="J27" s="11"/>
      <c r="K27" s="11" t="s">
        <v>20</v>
      </c>
      <c r="L27" s="11" t="s">
        <v>21</v>
      </c>
    </row>
    <row r="28" spans="1:12" ht="15.75" customHeight="1">
      <c r="A28" s="12" t="s">
        <v>6</v>
      </c>
      <c r="B28" s="11">
        <f>COUNTIF('10A'!E3:E49,"=0")</f>
        <v>0</v>
      </c>
      <c r="C28" s="11">
        <f>'10A'!E51-'10A'!E50</f>
        <v>15</v>
      </c>
      <c r="D28" s="11"/>
      <c r="E28" s="11">
        <f>COUNTIF('10A'!E3:E49,"&gt;=5")-COUNTIF('10A'!E3:E49,"&gt;=7")</f>
        <v>17</v>
      </c>
      <c r="F28" s="11"/>
      <c r="G28" s="11">
        <f>COUNTIF('10A'!E3:E49,"&gt;=7")-COUNTIF('10A'!E3:E49,"&gt;=9")</f>
        <v>3</v>
      </c>
      <c r="H28" s="11"/>
      <c r="I28" s="11">
        <f>COUNTIF('10A'!E3:E49,"&gt;=9")</f>
        <v>0</v>
      </c>
      <c r="J28" s="11"/>
      <c r="K28" s="11">
        <f aca="true" t="shared" si="5" ref="K28:K35">E28+G28+I28</f>
        <v>20</v>
      </c>
      <c r="L28" s="11">
        <f aca="true" t="shared" si="6" ref="L28:L35">C28+K28</f>
        <v>35</v>
      </c>
    </row>
    <row r="29" spans="1:12" ht="15.75" customHeight="1">
      <c r="A29" s="12" t="s">
        <v>7</v>
      </c>
      <c r="B29" s="11">
        <f>COUNTIF('10B'!E3:E46,"=0")</f>
        <v>0</v>
      </c>
      <c r="C29" s="11">
        <f>'10B'!E51-'10B'!E50</f>
        <v>13</v>
      </c>
      <c r="D29" s="11"/>
      <c r="E29" s="11">
        <f>COUNTIF('10B'!E3:E46,"&gt;=5")-COUNTIF('10B'!E3:E46,"&gt;=7")</f>
        <v>17</v>
      </c>
      <c r="F29" s="11"/>
      <c r="G29" s="11">
        <f>COUNTIF('10B'!E3:E46,"&gt;=7")-COUNTIF('10B'!E3:E46,"&gt;=9")</f>
        <v>4</v>
      </c>
      <c r="H29" s="11"/>
      <c r="I29" s="11">
        <f>COUNTIF('10B'!E3:E46,"&gt;=9")</f>
        <v>1</v>
      </c>
      <c r="J29" s="11"/>
      <c r="K29" s="11">
        <f t="shared" si="5"/>
        <v>22</v>
      </c>
      <c r="L29" s="11">
        <f t="shared" si="6"/>
        <v>35</v>
      </c>
    </row>
    <row r="30" spans="1:12" ht="15.75" customHeight="1">
      <c r="A30" s="12" t="s">
        <v>8</v>
      </c>
      <c r="B30" s="11">
        <f>COUNTIF('10C'!E3:E42,"=0")</f>
        <v>0</v>
      </c>
      <c r="C30" s="11">
        <f>'10C'!E51-'10C'!E50</f>
        <v>21</v>
      </c>
      <c r="D30" s="11"/>
      <c r="E30" s="11">
        <f>COUNTIF('10C'!E3:E42,"&gt;=5")-COUNTIF('10C'!E3:E42,"&gt;=7")</f>
        <v>10</v>
      </c>
      <c r="F30" s="11"/>
      <c r="G30" s="11">
        <f>COUNTIF('10C'!E3:E42,"&gt;=7")-COUNTIF('10C'!E3:E42,"&gt;=9")</f>
        <v>2</v>
      </c>
      <c r="H30" s="11"/>
      <c r="I30" s="11">
        <f>COUNTIF('10C'!E3:E42,"&gt;=9")</f>
        <v>0</v>
      </c>
      <c r="J30" s="11"/>
      <c r="K30" s="11">
        <f t="shared" si="5"/>
        <v>12</v>
      </c>
      <c r="L30" s="11">
        <f t="shared" si="6"/>
        <v>33</v>
      </c>
    </row>
    <row r="31" spans="1:12" ht="15.75" customHeight="1">
      <c r="A31" s="12" t="s">
        <v>9</v>
      </c>
      <c r="B31" s="11">
        <f>COUNTIF('10D'!E3:E44,"=0")</f>
        <v>0</v>
      </c>
      <c r="C31" s="11">
        <f>'10D'!E51-'10D'!E50</f>
        <v>17</v>
      </c>
      <c r="D31" s="11"/>
      <c r="E31" s="11">
        <f>COUNTIF('10D'!E3:E44,"&gt;=5")-COUNTIF('10D'!E3:E44,"&gt;=7")</f>
        <v>15</v>
      </c>
      <c r="F31" s="11"/>
      <c r="G31" s="11">
        <f>COUNTIF('10D'!E3:E44,"&gt;=7")-COUNTIF('10D'!E3:E44,"&gt;=9")</f>
        <v>4</v>
      </c>
      <c r="H31" s="11"/>
      <c r="I31" s="11">
        <f>COUNTIF('10D'!E3:E44,"&gt;=9")</f>
        <v>0</v>
      </c>
      <c r="J31" s="11"/>
      <c r="K31" s="11">
        <f t="shared" si="5"/>
        <v>19</v>
      </c>
      <c r="L31" s="11">
        <f t="shared" si="6"/>
        <v>36</v>
      </c>
    </row>
    <row r="32" spans="1:12" ht="15.75" customHeight="1">
      <c r="A32" s="12" t="s">
        <v>10</v>
      </c>
      <c r="B32" s="11">
        <f>COUNTIF('10E'!E3:E38,"=0")</f>
        <v>0</v>
      </c>
      <c r="C32" s="11">
        <f>'10E'!E51-'10E'!E50</f>
        <v>18</v>
      </c>
      <c r="D32" s="11"/>
      <c r="E32" s="11">
        <f>COUNTIF('10E'!E3:E38,"&gt;=5")-COUNTIF('10E'!E3:E38,"&gt;=7")</f>
        <v>13</v>
      </c>
      <c r="F32" s="11"/>
      <c r="G32" s="11">
        <f>COUNTIF('10E'!E3:E38,"&gt;=7")-COUNTIF('10E'!E3:E38,"&gt;=9")</f>
        <v>1</v>
      </c>
      <c r="H32" s="11"/>
      <c r="I32" s="11">
        <f>COUNTIF('10E'!E3:E38,"&gt;=9")</f>
        <v>0</v>
      </c>
      <c r="J32" s="11"/>
      <c r="K32" s="11">
        <f t="shared" si="5"/>
        <v>14</v>
      </c>
      <c r="L32" s="11">
        <f t="shared" si="6"/>
        <v>32</v>
      </c>
    </row>
    <row r="33" spans="1:12" ht="15.75" customHeight="1">
      <c r="A33" s="12" t="s">
        <v>11</v>
      </c>
      <c r="B33" s="11">
        <f>COUNTIF('10G'!E3:E38,"=0")</f>
        <v>0</v>
      </c>
      <c r="C33" s="11">
        <f>'10G'!E51-'10G'!E50</f>
        <v>23</v>
      </c>
      <c r="D33" s="11"/>
      <c r="E33" s="11">
        <f>COUNTIF('10G'!E3:E38,"&gt;=5")-COUNTIF('10G'!E3:E38,"&gt;=7")</f>
        <v>12</v>
      </c>
      <c r="F33" s="11"/>
      <c r="G33" s="11">
        <f>COUNTIF('10G'!E3:E38,"&gt;=7")-COUNTIF('10G'!E3:E38,"&gt;=9")</f>
        <v>0</v>
      </c>
      <c r="H33" s="11"/>
      <c r="I33" s="11">
        <f>COUNTIF('10G'!E3:E38,"&gt;=9")</f>
        <v>0</v>
      </c>
      <c r="J33" s="11"/>
      <c r="K33" s="11">
        <f t="shared" si="5"/>
        <v>12</v>
      </c>
      <c r="L33" s="11">
        <f t="shared" si="6"/>
        <v>35</v>
      </c>
    </row>
    <row r="34" spans="1:12" ht="15.75" customHeight="1">
      <c r="A34" s="12" t="s">
        <v>12</v>
      </c>
      <c r="B34" s="11">
        <f>COUNTIF('10H'!E3:E41,"=0")</f>
        <v>0</v>
      </c>
      <c r="C34" s="11">
        <f>'10H'!E51-'10H'!E50</f>
        <v>26</v>
      </c>
      <c r="D34" s="11"/>
      <c r="E34" s="11">
        <f>COUNTIF('10H'!E3:E41,"&gt;=5")-COUNTIF('10H'!E3:E41,"&gt;=7")</f>
        <v>7</v>
      </c>
      <c r="F34" s="11"/>
      <c r="G34" s="11">
        <f>COUNTIF('10H'!E3:E41,"&gt;=7")-COUNTIF('10H'!E3:E41,"&gt;=9")</f>
        <v>1</v>
      </c>
      <c r="H34" s="11"/>
      <c r="I34" s="11">
        <f>COUNTIF('10H'!E3:E41,"&gt;=9")</f>
        <v>0</v>
      </c>
      <c r="J34" s="11"/>
      <c r="K34" s="11">
        <f t="shared" si="5"/>
        <v>8</v>
      </c>
      <c r="L34" s="11">
        <f t="shared" si="6"/>
        <v>34</v>
      </c>
    </row>
    <row r="35" spans="1:12" ht="14.25" customHeight="1">
      <c r="A35" s="12" t="s">
        <v>13</v>
      </c>
      <c r="B35" s="11">
        <f>COUNTIF('10I'!E3:E39,"=0")</f>
        <v>0</v>
      </c>
      <c r="C35" s="11">
        <f>'10I'!E51-'10I'!E50</f>
        <v>27</v>
      </c>
      <c r="D35" s="11"/>
      <c r="E35" s="11">
        <f>COUNTIF('10I'!E3:E39,"&gt;=5")-COUNTIF('10I'!E3:E39,"&gt;=7")</f>
        <v>7</v>
      </c>
      <c r="F35" s="11"/>
      <c r="G35" s="11">
        <f>COUNTIF('10I'!E3:E39,"&gt;=7")-COUNTIF('10I'!E3:E39,"&gt;=9")</f>
        <v>1</v>
      </c>
      <c r="H35" s="11"/>
      <c r="I35" s="11">
        <f>COUNTIF('10I'!E3:E39,"&gt;=9")</f>
        <v>0</v>
      </c>
      <c r="J35" s="11"/>
      <c r="K35" s="11">
        <f t="shared" si="5"/>
        <v>8</v>
      </c>
      <c r="L35" s="11">
        <f t="shared" si="6"/>
        <v>35</v>
      </c>
    </row>
    <row r="36" spans="1:12" s="2" customFormat="1" ht="15.75" customHeight="1">
      <c r="A36" s="13" t="s">
        <v>22</v>
      </c>
      <c r="B36" s="14">
        <f aca="true" t="shared" si="7" ref="B36:L36">SUM(B28:B35)</f>
        <v>0</v>
      </c>
      <c r="C36" s="14">
        <f t="shared" si="7"/>
        <v>160</v>
      </c>
      <c r="D36" s="14">
        <f t="shared" si="7"/>
        <v>0</v>
      </c>
      <c r="E36" s="14">
        <f t="shared" si="7"/>
        <v>98</v>
      </c>
      <c r="F36" s="14">
        <f t="shared" si="7"/>
        <v>0</v>
      </c>
      <c r="G36" s="14">
        <f t="shared" si="7"/>
        <v>16</v>
      </c>
      <c r="H36" s="14">
        <f t="shared" si="7"/>
        <v>0</v>
      </c>
      <c r="I36" s="14">
        <f t="shared" si="7"/>
        <v>1</v>
      </c>
      <c r="J36" s="14">
        <f t="shared" si="7"/>
        <v>0</v>
      </c>
      <c r="K36" s="14">
        <f t="shared" si="7"/>
        <v>115</v>
      </c>
      <c r="L36" s="14">
        <f t="shared" si="7"/>
        <v>275</v>
      </c>
    </row>
    <row r="37" spans="1:12" ht="15.75" customHeight="1">
      <c r="A37" s="304" t="s">
        <v>33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</row>
    <row r="38" spans="1:12" ht="15.75" customHeight="1">
      <c r="A38" s="11"/>
      <c r="B38" s="11" t="s">
        <v>15</v>
      </c>
      <c r="C38" s="11" t="s">
        <v>16</v>
      </c>
      <c r="D38" s="11" t="s">
        <v>3</v>
      </c>
      <c r="E38" s="11" t="s">
        <v>17</v>
      </c>
      <c r="F38" s="11" t="s">
        <v>3</v>
      </c>
      <c r="G38" s="11" t="s">
        <v>18</v>
      </c>
      <c r="H38" s="11" t="s">
        <v>3</v>
      </c>
      <c r="I38" s="11" t="s">
        <v>19</v>
      </c>
      <c r="J38" s="11"/>
      <c r="K38" s="11" t="s">
        <v>20</v>
      </c>
      <c r="L38" s="11" t="s">
        <v>21</v>
      </c>
    </row>
    <row r="39" spans="1:12" ht="15.75" customHeight="1">
      <c r="A39" s="12" t="s">
        <v>6</v>
      </c>
      <c r="B39" s="11">
        <f>COUNTIF('10A'!F3:F49,"=0")</f>
        <v>0</v>
      </c>
      <c r="C39" s="11">
        <f>'10A'!F51-'10A'!F50</f>
        <v>26</v>
      </c>
      <c r="D39" s="11"/>
      <c r="E39" s="11">
        <f>COUNTIF('10A'!F3:F49,"&gt;=5")-COUNTIF('10A'!F3:F49,"&gt;=7")</f>
        <v>7</v>
      </c>
      <c r="F39" s="11"/>
      <c r="G39" s="11">
        <f>COUNTIF('10A'!F3:F49,"&gt;=7")-COUNTIF('10A'!F3:F49,"&gt;=9")</f>
        <v>2</v>
      </c>
      <c r="H39" s="11"/>
      <c r="I39" s="11">
        <f>COUNTIF('10A'!F3:F49,"&gt;=9")</f>
        <v>0</v>
      </c>
      <c r="J39" s="11"/>
      <c r="K39" s="11">
        <f aca="true" t="shared" si="8" ref="K39:K46">E39+G39+I39</f>
        <v>9</v>
      </c>
      <c r="L39" s="11">
        <f aca="true" t="shared" si="9" ref="L39:L46">C39+K39</f>
        <v>35</v>
      </c>
    </row>
    <row r="40" spans="1:12" ht="15.75" customHeight="1">
      <c r="A40" s="12" t="s">
        <v>7</v>
      </c>
      <c r="B40" s="11">
        <f>COUNTIF('10B'!F3:F46,"=0")</f>
        <v>0</v>
      </c>
      <c r="C40" s="11">
        <f>'10B'!F51-'10B'!F50</f>
        <v>14</v>
      </c>
      <c r="D40" s="11"/>
      <c r="E40" s="11">
        <f>COUNTIF('10B'!F3:F46,"&gt;=5")-COUNTIF('10B'!F3:F46,"&gt;=7")</f>
        <v>17</v>
      </c>
      <c r="F40" s="11"/>
      <c r="G40" s="11">
        <f>COUNTIF('10B'!F3:F46,"&gt;=7")-COUNTIF('10B'!F3:F46,"&gt;=9")</f>
        <v>3</v>
      </c>
      <c r="H40" s="11"/>
      <c r="I40" s="11">
        <f>COUNTIF('10B'!F3:F46,"&gt;=9")</f>
        <v>1</v>
      </c>
      <c r="J40" s="11"/>
      <c r="K40" s="11">
        <f t="shared" si="8"/>
        <v>21</v>
      </c>
      <c r="L40" s="11">
        <f t="shared" si="9"/>
        <v>35</v>
      </c>
    </row>
    <row r="41" spans="1:12" ht="15.75" customHeight="1">
      <c r="A41" s="12" t="s">
        <v>8</v>
      </c>
      <c r="B41" s="11">
        <f>COUNTIF('10C'!F3:F42,"=0")</f>
        <v>0</v>
      </c>
      <c r="C41" s="11">
        <f>'10C'!F51-'10C'!F50</f>
        <v>31</v>
      </c>
      <c r="D41" s="11"/>
      <c r="E41" s="11">
        <f>COUNTIF('10C'!F3:F42,"&gt;=5")-COUNTIF('10C'!F3:F42,"&gt;=7")</f>
        <v>2</v>
      </c>
      <c r="F41" s="11"/>
      <c r="G41" s="11">
        <f>COUNTIF('10C'!F3:F42,"&gt;=7")-COUNTIF('10C'!F3:F42,"&gt;=9")</f>
        <v>0</v>
      </c>
      <c r="H41" s="11"/>
      <c r="I41" s="11">
        <f>COUNTIF('10C'!F3:F42,"&gt;=9")</f>
        <v>0</v>
      </c>
      <c r="J41" s="11"/>
      <c r="K41" s="11">
        <f t="shared" si="8"/>
        <v>2</v>
      </c>
      <c r="L41" s="11">
        <f t="shared" si="9"/>
        <v>33</v>
      </c>
    </row>
    <row r="42" spans="1:12" ht="15.75" customHeight="1">
      <c r="A42" s="12" t="s">
        <v>9</v>
      </c>
      <c r="B42" s="11">
        <f>COUNTIF('10D'!F3:F44,"=0")</f>
        <v>0</v>
      </c>
      <c r="C42" s="11">
        <f>'10D'!F51-'10D'!F50</f>
        <v>33</v>
      </c>
      <c r="D42" s="11"/>
      <c r="E42" s="11">
        <f>COUNTIF('10D'!F3:F44,"&gt;=5")-COUNTIF('10D'!F3:F44,"&gt;=7")</f>
        <v>3</v>
      </c>
      <c r="F42" s="11"/>
      <c r="G42" s="11">
        <f>COUNTIF('10D'!F3:F44,"&gt;=7")-COUNTIF('10D'!F3:F44,"&gt;=9")</f>
        <v>0</v>
      </c>
      <c r="H42" s="11"/>
      <c r="I42" s="11">
        <f>COUNTIF('10D'!F3:F44,"&gt;=9")</f>
        <v>0</v>
      </c>
      <c r="J42" s="11"/>
      <c r="K42" s="11">
        <f t="shared" si="8"/>
        <v>3</v>
      </c>
      <c r="L42" s="11">
        <f t="shared" si="9"/>
        <v>36</v>
      </c>
    </row>
    <row r="43" spans="1:12" ht="15.75" customHeight="1">
      <c r="A43" s="12" t="s">
        <v>10</v>
      </c>
      <c r="B43" s="11">
        <f>COUNTIF('10E'!F3:F38,"=0")</f>
        <v>0</v>
      </c>
      <c r="C43" s="11">
        <f>'10E'!F51-'10E'!F50</f>
        <v>31</v>
      </c>
      <c r="D43" s="11"/>
      <c r="E43" s="11">
        <f>COUNTIF('10E'!F3:F38,"&gt;=5")-COUNTIF('10E'!F3:F38,"&gt;=7")</f>
        <v>1</v>
      </c>
      <c r="F43" s="11"/>
      <c r="G43" s="11">
        <f>COUNTIF('10E'!F3:F38,"&gt;=7")-COUNTIF('10E'!F3:F38,"&gt;=9")</f>
        <v>0</v>
      </c>
      <c r="H43" s="11"/>
      <c r="I43" s="11">
        <f>COUNTIF('10E'!F3:F38,"&gt;=9")</f>
        <v>0</v>
      </c>
      <c r="J43" s="11"/>
      <c r="K43" s="11">
        <f t="shared" si="8"/>
        <v>1</v>
      </c>
      <c r="L43" s="11">
        <f t="shared" si="9"/>
        <v>32</v>
      </c>
    </row>
    <row r="44" spans="1:12" ht="15.75" customHeight="1">
      <c r="A44" s="12" t="s">
        <v>11</v>
      </c>
      <c r="B44" s="11">
        <f>COUNTIF('10G'!F3:F38,"=0")</f>
        <v>0</v>
      </c>
      <c r="C44" s="11">
        <f>'10G'!F51-'10G'!F50</f>
        <v>33</v>
      </c>
      <c r="D44" s="11"/>
      <c r="E44" s="11">
        <f>COUNTIF('10G'!F3:F38,"&gt;=5")-COUNTIF('10G'!F3:F38,"&gt;=7")</f>
        <v>2</v>
      </c>
      <c r="F44" s="11"/>
      <c r="G44" s="11">
        <f>COUNTIF('10G'!F3:F38,"&gt;=7")-COUNTIF('10G'!F3:F38,"&gt;=9")</f>
        <v>0</v>
      </c>
      <c r="H44" s="11"/>
      <c r="I44" s="11">
        <f>COUNTIF('10G'!F3:F38,"&gt;=9")</f>
        <v>0</v>
      </c>
      <c r="J44" s="11"/>
      <c r="K44" s="11">
        <f t="shared" si="8"/>
        <v>2</v>
      </c>
      <c r="L44" s="11">
        <f t="shared" si="9"/>
        <v>35</v>
      </c>
    </row>
    <row r="45" spans="1:12" ht="15.75" customHeight="1">
      <c r="A45" s="12" t="s">
        <v>12</v>
      </c>
      <c r="B45" s="11">
        <f>COUNTIF('10H'!F3:F41,"=0")</f>
        <v>0</v>
      </c>
      <c r="C45" s="11">
        <f>'10H'!F51-'10H'!F50</f>
        <v>34</v>
      </c>
      <c r="D45" s="11"/>
      <c r="E45" s="11">
        <f>COUNTIF('10H'!F3:F41,"&gt;=5")-COUNTIF('10H'!F3:F41,"&gt;=7")</f>
        <v>0</v>
      </c>
      <c r="F45" s="11"/>
      <c r="G45" s="11">
        <f>COUNTIF('10H'!F3:F41,"&gt;=7")-COUNTIF('10H'!F3:F41,"&gt;=9")</f>
        <v>0</v>
      </c>
      <c r="H45" s="11"/>
      <c r="I45" s="11">
        <f>COUNTIF('10H'!F3:F41,"&gt;=9")</f>
        <v>0</v>
      </c>
      <c r="J45" s="11"/>
      <c r="K45" s="11">
        <f t="shared" si="8"/>
        <v>0</v>
      </c>
      <c r="L45" s="11">
        <f t="shared" si="9"/>
        <v>34</v>
      </c>
    </row>
    <row r="46" spans="1:12" ht="15.75" customHeight="1">
      <c r="A46" s="12" t="s">
        <v>13</v>
      </c>
      <c r="B46" s="11">
        <f>COUNTIF('10I'!F3:F39,"=0")</f>
        <v>0</v>
      </c>
      <c r="C46" s="11">
        <f>'10I'!F51-'10I'!F50</f>
        <v>35</v>
      </c>
      <c r="D46" s="11"/>
      <c r="E46" s="11">
        <f>COUNTIF('10I'!F3:F39,"&gt;=5")-COUNTIF('10I'!F3:F39,"&gt;=7")</f>
        <v>0</v>
      </c>
      <c r="F46" s="11"/>
      <c r="G46" s="11">
        <f>COUNTIF('10I'!F3:F39,"&gt;=7")-COUNTIF('10I'!F3:F39,"&gt;=9")</f>
        <v>0</v>
      </c>
      <c r="H46" s="11"/>
      <c r="I46" s="11">
        <f>COUNTIF('10I'!F3:F39,"&gt;=9")</f>
        <v>0</v>
      </c>
      <c r="J46" s="11"/>
      <c r="K46" s="11">
        <f t="shared" si="8"/>
        <v>0</v>
      </c>
      <c r="L46" s="11">
        <f t="shared" si="9"/>
        <v>35</v>
      </c>
    </row>
    <row r="47" spans="1:12" s="2" customFormat="1" ht="15.75" customHeight="1">
      <c r="A47" s="13" t="s">
        <v>22</v>
      </c>
      <c r="B47" s="14">
        <f aca="true" t="shared" si="10" ref="B47:L47">SUM(B39:B46)</f>
        <v>0</v>
      </c>
      <c r="C47" s="14">
        <f t="shared" si="10"/>
        <v>237</v>
      </c>
      <c r="D47" s="14">
        <f t="shared" si="10"/>
        <v>0</v>
      </c>
      <c r="E47" s="14">
        <f t="shared" si="10"/>
        <v>32</v>
      </c>
      <c r="F47" s="14">
        <f t="shared" si="10"/>
        <v>0</v>
      </c>
      <c r="G47" s="14">
        <f t="shared" si="10"/>
        <v>5</v>
      </c>
      <c r="H47" s="14">
        <f t="shared" si="10"/>
        <v>0</v>
      </c>
      <c r="I47" s="14">
        <f t="shared" si="10"/>
        <v>1</v>
      </c>
      <c r="J47" s="14">
        <f t="shared" si="10"/>
        <v>0</v>
      </c>
      <c r="K47" s="14">
        <f t="shared" si="10"/>
        <v>38</v>
      </c>
      <c r="L47" s="14">
        <f t="shared" si="10"/>
        <v>275</v>
      </c>
    </row>
  </sheetData>
  <sheetProtection/>
  <mergeCells count="6">
    <mergeCell ref="A26:L26"/>
    <mergeCell ref="A37:L37"/>
    <mergeCell ref="A1:L1"/>
    <mergeCell ref="A2:L2"/>
    <mergeCell ref="A4:L4"/>
    <mergeCell ref="A15:L15"/>
  </mergeCells>
  <printOptions/>
  <pageMargins left="0.5" right="0.19" top="0.2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9" sqref="E9"/>
    </sheetView>
  </sheetViews>
  <sheetFormatPr defaultColWidth="12.57421875" defaultRowHeight="12.75"/>
  <cols>
    <col min="1" max="1" width="6.140625" style="186" customWidth="1"/>
    <col min="2" max="2" width="24.00390625" style="186" bestFit="1" customWidth="1"/>
    <col min="3" max="3" width="5.7109375" style="186" bestFit="1" customWidth="1"/>
    <col min="4" max="4" width="9.421875" style="186" bestFit="1" customWidth="1"/>
    <col min="5" max="6" width="7.421875" style="186" customWidth="1"/>
    <col min="7" max="7" width="10.7109375" style="186" bestFit="1" customWidth="1"/>
    <col min="8" max="8" width="7.421875" style="186" customWidth="1"/>
    <col min="9" max="9" width="20.8515625" style="186" customWidth="1"/>
    <col min="10" max="10" width="4.8515625" style="186" bestFit="1" customWidth="1"/>
    <col min="11" max="11" width="6.57421875" style="186" bestFit="1" customWidth="1"/>
    <col min="12" max="12" width="11.57421875" style="186" customWidth="1"/>
    <col min="13" max="13" width="19.28125" style="186" customWidth="1"/>
    <col min="14" max="16384" width="12.57421875" style="186" customWidth="1"/>
  </cols>
  <sheetData>
    <row r="1" spans="1:13" ht="21.75" customHeight="1">
      <c r="A1" s="315" t="s">
        <v>654</v>
      </c>
      <c r="B1" s="315"/>
      <c r="C1" s="315"/>
      <c r="D1" s="315"/>
      <c r="E1" s="315"/>
      <c r="F1" s="315"/>
      <c r="G1" s="315"/>
      <c r="H1" s="315"/>
      <c r="I1" s="315"/>
      <c r="J1" s="193"/>
      <c r="K1" s="193"/>
      <c r="L1" s="193"/>
      <c r="M1" s="193"/>
    </row>
    <row r="2" spans="1:9" ht="15.75">
      <c r="A2" s="315" t="s">
        <v>662</v>
      </c>
      <c r="B2" s="315"/>
      <c r="C2" s="315"/>
      <c r="D2" s="315"/>
      <c r="E2" s="315"/>
      <c r="F2" s="315"/>
      <c r="G2" s="315"/>
      <c r="H2" s="315"/>
      <c r="I2" s="315"/>
    </row>
    <row r="3" spans="1:10" ht="15">
      <c r="A3" s="198"/>
      <c r="B3" s="198"/>
      <c r="C3" s="198"/>
      <c r="D3" s="198"/>
      <c r="E3" s="198"/>
      <c r="F3" s="198"/>
      <c r="G3" s="198"/>
      <c r="H3" s="217"/>
      <c r="I3" s="217"/>
      <c r="J3" s="217"/>
    </row>
    <row r="4" spans="1:9" ht="22.5" customHeight="1">
      <c r="A4" s="268" t="s">
        <v>78</v>
      </c>
      <c r="B4" s="203"/>
      <c r="C4" s="203"/>
      <c r="D4" s="203"/>
      <c r="E4" s="203"/>
      <c r="F4" s="203"/>
      <c r="G4" s="203"/>
      <c r="H4" s="203"/>
      <c r="I4" s="203"/>
    </row>
    <row r="5" spans="1:10" ht="22.5" customHeight="1">
      <c r="A5" s="204" t="s">
        <v>25</v>
      </c>
      <c r="B5" s="269" t="s">
        <v>55</v>
      </c>
      <c r="C5" s="270" t="s">
        <v>54</v>
      </c>
      <c r="D5" s="269" t="s">
        <v>56</v>
      </c>
      <c r="E5" s="269" t="s">
        <v>57</v>
      </c>
      <c r="F5" s="269" t="s">
        <v>24</v>
      </c>
      <c r="G5" s="271" t="s">
        <v>99</v>
      </c>
      <c r="H5" s="269" t="s">
        <v>58</v>
      </c>
      <c r="I5" s="216" t="s">
        <v>27</v>
      </c>
      <c r="J5" s="217"/>
    </row>
    <row r="6" spans="1:10" ht="22.5" customHeight="1">
      <c r="A6" s="184">
        <v>1</v>
      </c>
      <c r="B6" s="272" t="s">
        <v>314</v>
      </c>
      <c r="C6" s="134" t="s">
        <v>41</v>
      </c>
      <c r="D6" s="183">
        <v>7</v>
      </c>
      <c r="E6" s="183">
        <v>9.4</v>
      </c>
      <c r="F6" s="183">
        <v>9.5</v>
      </c>
      <c r="G6" s="134">
        <v>7.5</v>
      </c>
      <c r="H6" s="135">
        <f>SUM(D6:G6)</f>
        <v>33.4</v>
      </c>
      <c r="I6" s="134"/>
      <c r="J6" s="217"/>
    </row>
    <row r="7" spans="1:10" ht="22.5" customHeight="1">
      <c r="A7" s="273"/>
      <c r="B7" s="274"/>
      <c r="C7" s="275"/>
      <c r="D7" s="276"/>
      <c r="E7" s="276"/>
      <c r="F7" s="276"/>
      <c r="G7" s="276"/>
      <c r="H7" s="277"/>
      <c r="I7" s="217"/>
      <c r="J7" s="217"/>
    </row>
    <row r="8" spans="1:9" ht="22.5" customHeight="1">
      <c r="A8" s="268" t="s">
        <v>79</v>
      </c>
      <c r="B8" s="278"/>
      <c r="C8" s="278"/>
      <c r="D8" s="278"/>
      <c r="E8" s="278"/>
      <c r="F8" s="278"/>
      <c r="G8" s="278"/>
      <c r="H8" s="278"/>
      <c r="I8" s="278"/>
    </row>
    <row r="9" spans="1:9" ht="22.5" customHeight="1">
      <c r="A9" s="204" t="s">
        <v>25</v>
      </c>
      <c r="B9" s="269" t="s">
        <v>55</v>
      </c>
      <c r="C9" s="270" t="s">
        <v>54</v>
      </c>
      <c r="D9" s="269" t="s">
        <v>56</v>
      </c>
      <c r="E9" s="269" t="s">
        <v>57</v>
      </c>
      <c r="F9" s="269" t="s">
        <v>24</v>
      </c>
      <c r="G9" s="271" t="s">
        <v>99</v>
      </c>
      <c r="H9" s="269" t="s">
        <v>58</v>
      </c>
      <c r="I9" s="216" t="s">
        <v>27</v>
      </c>
    </row>
    <row r="10" spans="1:9" ht="22.5" customHeight="1">
      <c r="A10" s="184">
        <v>1</v>
      </c>
      <c r="B10" s="272" t="s">
        <v>174</v>
      </c>
      <c r="C10" s="134" t="s">
        <v>40</v>
      </c>
      <c r="D10" s="183">
        <v>0</v>
      </c>
      <c r="E10" s="183">
        <v>4.2</v>
      </c>
      <c r="F10" s="183">
        <v>1</v>
      </c>
      <c r="G10" s="134">
        <v>3.5</v>
      </c>
      <c r="H10" s="135">
        <f>SUM(D10:G10)</f>
        <v>8.7</v>
      </c>
      <c r="I10" s="185"/>
    </row>
    <row r="12" spans="5:11" ht="15.75">
      <c r="E12" s="313" t="s">
        <v>100</v>
      </c>
      <c r="F12" s="313"/>
      <c r="G12" s="313"/>
      <c r="H12" s="313"/>
      <c r="I12" s="313"/>
      <c r="J12" s="279"/>
      <c r="K12" s="279"/>
    </row>
    <row r="13" spans="5:11" ht="15.75">
      <c r="E13" s="314" t="s">
        <v>30</v>
      </c>
      <c r="F13" s="314"/>
      <c r="G13" s="314"/>
      <c r="H13" s="314"/>
      <c r="I13" s="314"/>
      <c r="J13" s="279"/>
      <c r="K13" s="279"/>
    </row>
  </sheetData>
  <sheetProtection/>
  <mergeCells count="4">
    <mergeCell ref="E12:I12"/>
    <mergeCell ref="E13:I13"/>
    <mergeCell ref="A1:I1"/>
    <mergeCell ref="A2:I2"/>
  </mergeCells>
  <printOptions/>
  <pageMargins left="0.34" right="0.08" top="0.4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8" sqref="D8"/>
    </sheetView>
  </sheetViews>
  <sheetFormatPr defaultColWidth="12.57421875" defaultRowHeight="19.5" customHeight="1"/>
  <cols>
    <col min="1" max="1" width="6.421875" style="186" customWidth="1"/>
    <col min="2" max="2" width="35.28125" style="186" customWidth="1"/>
    <col min="3" max="3" width="9.7109375" style="186" customWidth="1"/>
    <col min="4" max="4" width="15.28125" style="186" bestFit="1" customWidth="1"/>
    <col min="5" max="5" width="22.8515625" style="193" customWidth="1"/>
    <col min="6" max="6" width="10.00390625" style="193" customWidth="1"/>
    <col min="7" max="7" width="25.57421875" style="193" customWidth="1"/>
    <col min="8" max="8" width="12.57421875" style="186" customWidth="1"/>
    <col min="9" max="9" width="22.7109375" style="186" customWidth="1"/>
    <col min="10" max="16384" width="12.57421875" style="186" customWidth="1"/>
  </cols>
  <sheetData>
    <row r="1" spans="1:9" ht="19.5" customHeight="1">
      <c r="A1" s="315" t="s">
        <v>655</v>
      </c>
      <c r="B1" s="315"/>
      <c r="C1" s="315"/>
      <c r="D1" s="315"/>
      <c r="E1" s="315"/>
      <c r="F1" s="192"/>
      <c r="G1" s="192"/>
      <c r="H1" s="193"/>
      <c r="I1" s="193"/>
    </row>
    <row r="2" spans="1:11" ht="19.5" customHeight="1">
      <c r="A2" s="315" t="s">
        <v>662</v>
      </c>
      <c r="B2" s="315"/>
      <c r="C2" s="315"/>
      <c r="D2" s="315"/>
      <c r="E2" s="315"/>
      <c r="F2" s="194"/>
      <c r="G2" s="194"/>
      <c r="H2" s="195"/>
      <c r="I2" s="195"/>
      <c r="J2" s="195"/>
      <c r="K2" s="195"/>
    </row>
    <row r="3" spans="1:7" ht="19.5" customHeight="1">
      <c r="A3" s="196"/>
      <c r="B3" s="196"/>
      <c r="C3" s="196"/>
      <c r="D3" s="197"/>
      <c r="E3" s="196"/>
      <c r="F3" s="198"/>
      <c r="G3" s="198"/>
    </row>
    <row r="4" spans="1:7" ht="19.5" customHeight="1">
      <c r="A4" s="199" t="s">
        <v>83</v>
      </c>
      <c r="B4" s="200"/>
      <c r="C4" s="200"/>
      <c r="D4" s="201"/>
      <c r="E4" s="202"/>
      <c r="F4" s="203"/>
      <c r="G4" s="203"/>
    </row>
    <row r="5" spans="1:7" ht="19.5" customHeight="1">
      <c r="A5" s="204" t="s">
        <v>25</v>
      </c>
      <c r="B5" s="205" t="s">
        <v>26</v>
      </c>
      <c r="C5" s="206" t="s">
        <v>0</v>
      </c>
      <c r="D5" s="204" t="s">
        <v>80</v>
      </c>
      <c r="E5" s="204" t="s">
        <v>27</v>
      </c>
      <c r="F5" s="207"/>
      <c r="G5" s="207"/>
    </row>
    <row r="6" spans="1:7" ht="19.5" customHeight="1">
      <c r="A6" s="204">
        <v>1</v>
      </c>
      <c r="B6" s="175" t="s">
        <v>309</v>
      </c>
      <c r="C6" s="208" t="s">
        <v>41</v>
      </c>
      <c r="D6" s="183">
        <v>8.5</v>
      </c>
      <c r="E6" s="209"/>
      <c r="F6" s="210"/>
      <c r="G6" s="207"/>
    </row>
    <row r="7" spans="1:7" ht="19.5" customHeight="1">
      <c r="A7" s="212"/>
      <c r="B7" s="213"/>
      <c r="C7" s="214"/>
      <c r="D7" s="215"/>
      <c r="E7" s="211"/>
      <c r="F7" s="203"/>
      <c r="G7" s="203"/>
    </row>
    <row r="8" spans="1:7" ht="19.5" customHeight="1">
      <c r="A8" s="199" t="s">
        <v>84</v>
      </c>
      <c r="B8" s="200"/>
      <c r="C8" s="200"/>
      <c r="D8" s="201"/>
      <c r="E8" s="202"/>
      <c r="F8" s="207"/>
      <c r="G8" s="207"/>
    </row>
    <row r="9" spans="1:7" ht="19.5" customHeight="1">
      <c r="A9" s="204" t="s">
        <v>25</v>
      </c>
      <c r="B9" s="205" t="s">
        <v>26</v>
      </c>
      <c r="C9" s="206"/>
      <c r="D9" s="204" t="s">
        <v>23</v>
      </c>
      <c r="E9" s="216" t="s">
        <v>27</v>
      </c>
      <c r="F9" s="210"/>
      <c r="G9" s="217"/>
    </row>
    <row r="10" spans="1:7" ht="19.5" customHeight="1">
      <c r="A10" s="204">
        <v>1</v>
      </c>
      <c r="B10" s="175" t="s">
        <v>155</v>
      </c>
      <c r="C10" s="174" t="s">
        <v>41</v>
      </c>
      <c r="D10" s="183">
        <v>9.4</v>
      </c>
      <c r="E10" s="216"/>
      <c r="F10" s="203"/>
      <c r="G10" s="203"/>
    </row>
    <row r="11" spans="1:7" ht="19.5" customHeight="1">
      <c r="A11" s="204">
        <v>2</v>
      </c>
      <c r="B11" s="175" t="s">
        <v>205</v>
      </c>
      <c r="C11" s="174" t="s">
        <v>41</v>
      </c>
      <c r="D11" s="183">
        <v>9.4</v>
      </c>
      <c r="E11" s="221"/>
      <c r="F11" s="203"/>
      <c r="G11" s="203"/>
    </row>
    <row r="12" spans="1:7" ht="19.5" customHeight="1">
      <c r="A12" s="204">
        <v>3</v>
      </c>
      <c r="B12" s="175" t="s">
        <v>220</v>
      </c>
      <c r="C12" s="174" t="s">
        <v>41</v>
      </c>
      <c r="D12" s="183">
        <v>9.4</v>
      </c>
      <c r="E12" s="221"/>
      <c r="F12" s="203"/>
      <c r="G12" s="203"/>
    </row>
    <row r="13" spans="1:7" ht="19.5" customHeight="1">
      <c r="A13" s="204">
        <v>4</v>
      </c>
      <c r="B13" s="175" t="s">
        <v>231</v>
      </c>
      <c r="C13" s="174" t="s">
        <v>41</v>
      </c>
      <c r="D13" s="183">
        <v>9.4</v>
      </c>
      <c r="E13" s="221"/>
      <c r="F13" s="203"/>
      <c r="G13" s="203"/>
    </row>
    <row r="14" spans="1:7" ht="19.5" customHeight="1">
      <c r="A14" s="204">
        <v>5</v>
      </c>
      <c r="B14" s="175" t="s">
        <v>235</v>
      </c>
      <c r="C14" s="174" t="s">
        <v>35</v>
      </c>
      <c r="D14" s="183">
        <v>9.4</v>
      </c>
      <c r="E14" s="221"/>
      <c r="F14" s="203"/>
      <c r="G14" s="203"/>
    </row>
    <row r="15" spans="1:7" ht="19.5" customHeight="1">
      <c r="A15" s="204">
        <v>6</v>
      </c>
      <c r="B15" s="175" t="s">
        <v>314</v>
      </c>
      <c r="C15" s="174" t="s">
        <v>41</v>
      </c>
      <c r="D15" s="183">
        <v>9.4</v>
      </c>
      <c r="E15" s="221"/>
      <c r="F15" s="203"/>
      <c r="G15" s="203"/>
    </row>
    <row r="16" spans="1:7" ht="19.5" customHeight="1">
      <c r="A16" s="205"/>
      <c r="B16" s="218"/>
      <c r="C16" s="219"/>
      <c r="D16" s="220"/>
      <c r="E16" s="221"/>
      <c r="F16" s="207"/>
      <c r="G16" s="207"/>
    </row>
    <row r="17" spans="1:7" ht="19.5" customHeight="1">
      <c r="A17" s="199" t="s">
        <v>85</v>
      </c>
      <c r="B17" s="200"/>
      <c r="C17" s="200"/>
      <c r="D17" s="201"/>
      <c r="E17" s="202"/>
      <c r="F17" s="210"/>
      <c r="G17" s="207"/>
    </row>
    <row r="18" spans="1:7" ht="19.5" customHeight="1">
      <c r="A18" s="204" t="s">
        <v>25</v>
      </c>
      <c r="B18" s="204" t="s">
        <v>26</v>
      </c>
      <c r="C18" s="204"/>
      <c r="D18" s="204" t="s">
        <v>81</v>
      </c>
      <c r="E18" s="216" t="s">
        <v>27</v>
      </c>
      <c r="F18" s="203"/>
      <c r="G18" s="203"/>
    </row>
    <row r="19" spans="1:7" ht="19.5" customHeight="1">
      <c r="A19" s="204">
        <v>1</v>
      </c>
      <c r="B19" s="175" t="s">
        <v>314</v>
      </c>
      <c r="C19" s="174" t="s">
        <v>41</v>
      </c>
      <c r="D19" s="208">
        <v>9.5</v>
      </c>
      <c r="E19" s="223"/>
      <c r="F19" s="207"/>
      <c r="G19" s="207"/>
    </row>
    <row r="20" spans="1:7" ht="19.5" customHeight="1">
      <c r="A20" s="212"/>
      <c r="B20" s="213"/>
      <c r="C20" s="222"/>
      <c r="D20" s="215"/>
      <c r="E20" s="223"/>
      <c r="F20" s="203"/>
      <c r="G20" s="203"/>
    </row>
    <row r="21" spans="1:7" ht="19.5" customHeight="1">
      <c r="A21" s="224" t="s">
        <v>103</v>
      </c>
      <c r="B21" s="200"/>
      <c r="C21" s="200"/>
      <c r="D21" s="201"/>
      <c r="E21" s="202"/>
      <c r="F21" s="207"/>
      <c r="G21" s="207"/>
    </row>
    <row r="22" spans="1:7" ht="19.5" customHeight="1">
      <c r="A22" s="204" t="s">
        <v>25</v>
      </c>
      <c r="B22" s="204" t="s">
        <v>26</v>
      </c>
      <c r="C22" s="204"/>
      <c r="D22" s="204" t="s">
        <v>31</v>
      </c>
      <c r="E22" s="216" t="s">
        <v>27</v>
      </c>
      <c r="F22" s="225"/>
      <c r="G22" s="207"/>
    </row>
    <row r="23" spans="1:7" ht="19.5" customHeight="1">
      <c r="A23" s="204">
        <v>1</v>
      </c>
      <c r="B23" s="175" t="s">
        <v>184</v>
      </c>
      <c r="C23" s="208" t="s">
        <v>41</v>
      </c>
      <c r="D23" s="183">
        <v>9.33</v>
      </c>
      <c r="E23" s="216"/>
      <c r="F23" s="225"/>
      <c r="G23" s="207"/>
    </row>
    <row r="24" spans="1:7" ht="19.5" customHeight="1">
      <c r="A24" s="226"/>
      <c r="B24" s="227"/>
      <c r="C24" s="227"/>
      <c r="D24" s="226"/>
      <c r="E24" s="228"/>
      <c r="F24" s="198"/>
      <c r="G24" s="198"/>
    </row>
    <row r="25" spans="1:7" ht="19.5" customHeight="1">
      <c r="A25" s="226"/>
      <c r="B25" s="227"/>
      <c r="C25" s="316" t="s">
        <v>102</v>
      </c>
      <c r="D25" s="316"/>
      <c r="E25" s="316"/>
      <c r="F25" s="198"/>
      <c r="G25" s="198"/>
    </row>
    <row r="26" spans="1:7" ht="19.5" customHeight="1">
      <c r="A26" s="196"/>
      <c r="B26" s="196"/>
      <c r="C26" s="317" t="s">
        <v>82</v>
      </c>
      <c r="D26" s="317"/>
      <c r="E26" s="317"/>
      <c r="F26" s="198"/>
      <c r="G26" s="198"/>
    </row>
  </sheetData>
  <sheetProtection/>
  <mergeCells count="4">
    <mergeCell ref="C25:E25"/>
    <mergeCell ref="C26:E26"/>
    <mergeCell ref="A1:E1"/>
    <mergeCell ref="A2:E2"/>
  </mergeCells>
  <printOptions/>
  <pageMargins left="0.75" right="0.43" top="0.39" bottom="0.48" header="0.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H9" sqref="H9"/>
    </sheetView>
  </sheetViews>
  <sheetFormatPr defaultColWidth="12.57421875" defaultRowHeight="19.5" customHeight="1"/>
  <cols>
    <col min="1" max="1" width="6.421875" style="137" customWidth="1"/>
    <col min="2" max="2" width="35.28125" style="137" customWidth="1"/>
    <col min="3" max="3" width="9.7109375" style="137" customWidth="1"/>
    <col min="4" max="4" width="15.28125" style="137" bestFit="1" customWidth="1"/>
    <col min="5" max="5" width="22.8515625" style="136" customWidth="1"/>
    <col min="6" max="6" width="10.00390625" style="136" customWidth="1"/>
    <col min="7" max="7" width="25.57421875" style="136" customWidth="1"/>
    <col min="8" max="8" width="12.57421875" style="137" customWidth="1"/>
    <col min="9" max="9" width="22.7109375" style="137" customWidth="1"/>
    <col min="10" max="16384" width="12.57421875" style="137" customWidth="1"/>
  </cols>
  <sheetData>
    <row r="1" spans="1:9" ht="19.5" customHeight="1">
      <c r="A1" s="315" t="s">
        <v>656</v>
      </c>
      <c r="B1" s="315"/>
      <c r="C1" s="315"/>
      <c r="D1" s="315"/>
      <c r="E1" s="315"/>
      <c r="F1" s="143"/>
      <c r="G1" s="143"/>
      <c r="H1" s="136"/>
      <c r="I1" s="136"/>
    </row>
    <row r="2" spans="1:11" ht="19.5" customHeight="1">
      <c r="A2" s="315" t="s">
        <v>662</v>
      </c>
      <c r="B2" s="315"/>
      <c r="C2" s="315"/>
      <c r="D2" s="315"/>
      <c r="E2" s="315"/>
      <c r="F2" s="144"/>
      <c r="G2" s="144"/>
      <c r="H2" s="145"/>
      <c r="I2" s="145"/>
      <c r="J2" s="145"/>
      <c r="K2" s="145"/>
    </row>
    <row r="3" spans="1:7" ht="19.5" customHeight="1">
      <c r="A3" s="146"/>
      <c r="B3" s="146"/>
      <c r="C3" s="146"/>
      <c r="D3" s="147"/>
      <c r="E3" s="146"/>
      <c r="F3" s="138"/>
      <c r="G3" s="138"/>
    </row>
    <row r="4" spans="1:7" ht="19.5" customHeight="1">
      <c r="A4" s="148" t="s">
        <v>86</v>
      </c>
      <c r="B4" s="149"/>
      <c r="C4" s="149"/>
      <c r="D4" s="150"/>
      <c r="E4" s="151"/>
      <c r="F4" s="140"/>
      <c r="G4" s="140"/>
    </row>
    <row r="5" spans="1:7" ht="19.5" customHeight="1">
      <c r="A5" s="141" t="s">
        <v>25</v>
      </c>
      <c r="B5" s="152" t="s">
        <v>26</v>
      </c>
      <c r="C5" s="153" t="s">
        <v>0</v>
      </c>
      <c r="D5" s="141" t="s">
        <v>80</v>
      </c>
      <c r="E5" s="141" t="s">
        <v>27</v>
      </c>
      <c r="F5" s="154"/>
      <c r="G5" s="154"/>
    </row>
    <row r="6" spans="1:7" ht="19.5" customHeight="1">
      <c r="A6" s="141">
        <v>1</v>
      </c>
      <c r="B6" s="175" t="s">
        <v>156</v>
      </c>
      <c r="C6" s="155" t="s">
        <v>41</v>
      </c>
      <c r="D6" s="179">
        <v>0</v>
      </c>
      <c r="E6" s="156"/>
      <c r="F6" s="157"/>
      <c r="G6" s="154"/>
    </row>
    <row r="7" spans="1:7" ht="19.5" customHeight="1">
      <c r="A7" s="141">
        <v>2</v>
      </c>
      <c r="B7" s="175" t="s">
        <v>46</v>
      </c>
      <c r="C7" s="160" t="s">
        <v>34</v>
      </c>
      <c r="D7" s="179">
        <v>0</v>
      </c>
      <c r="E7" s="162"/>
      <c r="F7" s="157"/>
      <c r="G7" s="154"/>
    </row>
    <row r="8" spans="1:7" ht="19.5" customHeight="1">
      <c r="A8" s="141">
        <v>3</v>
      </c>
      <c r="B8" s="175" t="s">
        <v>278</v>
      </c>
      <c r="C8" s="160" t="s">
        <v>34</v>
      </c>
      <c r="D8" s="179">
        <v>0</v>
      </c>
      <c r="E8" s="162"/>
      <c r="F8" s="157"/>
      <c r="G8" s="154"/>
    </row>
    <row r="9" spans="1:7" ht="19.5" customHeight="1">
      <c r="A9" s="158"/>
      <c r="B9" s="159"/>
      <c r="C9" s="160"/>
      <c r="D9" s="161"/>
      <c r="E9" s="162"/>
      <c r="F9" s="140"/>
      <c r="G9" s="140"/>
    </row>
    <row r="10" spans="1:7" ht="19.5" customHeight="1">
      <c r="A10" s="148" t="s">
        <v>87</v>
      </c>
      <c r="B10" s="149"/>
      <c r="C10" s="149"/>
      <c r="D10" s="150"/>
      <c r="E10" s="151"/>
      <c r="F10" s="154"/>
      <c r="G10" s="154"/>
    </row>
    <row r="11" spans="1:7" ht="19.5" customHeight="1">
      <c r="A11" s="141" t="s">
        <v>25</v>
      </c>
      <c r="B11" s="152" t="s">
        <v>26</v>
      </c>
      <c r="C11" s="153"/>
      <c r="D11" s="141" t="s">
        <v>23</v>
      </c>
      <c r="E11" s="142" t="s">
        <v>27</v>
      </c>
      <c r="F11" s="117"/>
      <c r="G11" s="139"/>
    </row>
    <row r="12" spans="1:7" ht="19.5" customHeight="1">
      <c r="A12" s="141">
        <v>1</v>
      </c>
      <c r="B12" s="175" t="s">
        <v>358</v>
      </c>
      <c r="C12" s="155" t="s">
        <v>37</v>
      </c>
      <c r="D12" s="173">
        <v>2</v>
      </c>
      <c r="E12" s="142"/>
      <c r="F12" s="140"/>
      <c r="G12" s="140"/>
    </row>
    <row r="13" spans="1:7" ht="19.5" customHeight="1">
      <c r="A13" s="152"/>
      <c r="B13" s="163"/>
      <c r="C13" s="164"/>
      <c r="D13" s="165"/>
      <c r="E13" s="166"/>
      <c r="F13" s="154"/>
      <c r="G13" s="154"/>
    </row>
    <row r="14" spans="1:7" ht="19.5" customHeight="1">
      <c r="A14" s="148" t="s">
        <v>88</v>
      </c>
      <c r="B14" s="149"/>
      <c r="C14" s="149"/>
      <c r="D14" s="150"/>
      <c r="E14" s="151"/>
      <c r="F14" s="117"/>
      <c r="G14" s="154"/>
    </row>
    <row r="15" spans="1:7" ht="19.5" customHeight="1">
      <c r="A15" s="141" t="s">
        <v>25</v>
      </c>
      <c r="B15" s="141" t="s">
        <v>26</v>
      </c>
      <c r="C15" s="141"/>
      <c r="D15" s="141" t="s">
        <v>81</v>
      </c>
      <c r="E15" s="142" t="s">
        <v>27</v>
      </c>
      <c r="F15" s="140"/>
      <c r="G15" s="140"/>
    </row>
    <row r="16" spans="1:7" ht="19.5" customHeight="1">
      <c r="A16" s="141">
        <v>1</v>
      </c>
      <c r="B16" s="175" t="s">
        <v>278</v>
      </c>
      <c r="C16" s="174" t="s">
        <v>34</v>
      </c>
      <c r="D16" s="187">
        <v>1</v>
      </c>
      <c r="E16" s="142"/>
      <c r="F16" s="154"/>
      <c r="G16" s="154"/>
    </row>
    <row r="17" spans="1:7" ht="19.5" customHeight="1">
      <c r="A17" s="158"/>
      <c r="B17" s="232"/>
      <c r="C17" s="167"/>
      <c r="D17" s="161"/>
      <c r="E17" s="168"/>
      <c r="F17" s="140"/>
      <c r="G17" s="140"/>
    </row>
    <row r="18" spans="1:7" ht="19.5" customHeight="1">
      <c r="A18" s="188" t="s">
        <v>101</v>
      </c>
      <c r="B18" s="149"/>
      <c r="C18" s="149"/>
      <c r="D18" s="150"/>
      <c r="E18" s="151"/>
      <c r="F18" s="154"/>
      <c r="G18" s="154"/>
    </row>
    <row r="19" spans="1:7" ht="19.5" customHeight="1">
      <c r="A19" s="141" t="s">
        <v>25</v>
      </c>
      <c r="B19" s="141" t="s">
        <v>26</v>
      </c>
      <c r="C19" s="141"/>
      <c r="D19" s="141" t="s">
        <v>31</v>
      </c>
      <c r="E19" s="142" t="s">
        <v>27</v>
      </c>
      <c r="F19" s="169"/>
      <c r="G19" s="154"/>
    </row>
    <row r="20" spans="1:7" ht="19.5" customHeight="1">
      <c r="A20" s="141">
        <v>1</v>
      </c>
      <c r="B20" s="175" t="s">
        <v>337</v>
      </c>
      <c r="C20" s="155" t="s">
        <v>38</v>
      </c>
      <c r="D20" s="172">
        <v>1.17</v>
      </c>
      <c r="E20" s="142"/>
      <c r="F20" s="169"/>
      <c r="G20" s="154"/>
    </row>
    <row r="21" spans="1:7" ht="19.5" customHeight="1">
      <c r="A21" s="158"/>
      <c r="B21" s="159"/>
      <c r="C21" s="160"/>
      <c r="D21" s="161"/>
      <c r="E21" s="168"/>
      <c r="F21" s="169"/>
      <c r="G21" s="154"/>
    </row>
    <row r="22" spans="1:7" ht="19.5" customHeight="1">
      <c r="A22" s="170"/>
      <c r="B22" s="171"/>
      <c r="C22" s="318" t="s">
        <v>102</v>
      </c>
      <c r="D22" s="318"/>
      <c r="E22" s="318"/>
      <c r="F22" s="138"/>
      <c r="G22" s="138"/>
    </row>
    <row r="23" spans="1:7" ht="19.5" customHeight="1">
      <c r="A23" s="146"/>
      <c r="B23" s="146"/>
      <c r="C23" s="319" t="s">
        <v>82</v>
      </c>
      <c r="D23" s="319"/>
      <c r="E23" s="319"/>
      <c r="F23" s="138"/>
      <c r="G23" s="138"/>
    </row>
  </sheetData>
  <sheetProtection/>
  <mergeCells count="4">
    <mergeCell ref="C22:E22"/>
    <mergeCell ref="C23:E23"/>
    <mergeCell ref="A1:E1"/>
    <mergeCell ref="A2:E2"/>
  </mergeCells>
  <printOptions/>
  <pageMargins left="0.75" right="0.43" top="0.39" bottom="0.48" header="0.2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5" sqref="M15"/>
    </sheetView>
  </sheetViews>
  <sheetFormatPr defaultColWidth="9.140625" defaultRowHeight="18" customHeight="1"/>
  <cols>
    <col min="1" max="1" width="5.28125" style="70" customWidth="1"/>
    <col min="2" max="2" width="32.57421875" style="70" bestFit="1" customWidth="1"/>
    <col min="3" max="5" width="6.7109375" style="70" customWidth="1"/>
    <col min="6" max="6" width="6.28125" style="70" customWidth="1"/>
    <col min="7" max="7" width="6.140625" style="70" customWidth="1"/>
    <col min="8" max="8" width="5.8515625" style="70" customWidth="1"/>
    <col min="9" max="9" width="6.57421875" style="77" customWidth="1"/>
    <col min="10" max="10" width="8.7109375" style="78" customWidth="1"/>
    <col min="11" max="11" width="6.57421875" style="70" customWidth="1"/>
    <col min="12" max="13" width="9.140625" style="70" customWidth="1"/>
    <col min="14" max="14" width="19.00390625" style="70" bestFit="1" customWidth="1"/>
    <col min="15" max="16384" width="9.140625" style="70" customWidth="1"/>
  </cols>
  <sheetData>
    <row r="1" spans="1:10" ht="15.75">
      <c r="A1" s="320" t="s">
        <v>650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0" s="71" customFormat="1" ht="18" customHeight="1" thickBot="1">
      <c r="A2" s="323" t="s">
        <v>649</v>
      </c>
      <c r="B2" s="324"/>
      <c r="C2" s="324"/>
      <c r="D2" s="324"/>
      <c r="E2" s="324"/>
      <c r="F2" s="324"/>
      <c r="G2" s="324"/>
      <c r="H2" s="324"/>
      <c r="I2" s="324"/>
      <c r="J2" s="325"/>
    </row>
    <row r="3" spans="1:12" s="103" customFormat="1" ht="18" customHeight="1">
      <c r="A3" s="106" t="s">
        <v>25</v>
      </c>
      <c r="B3" s="107" t="s">
        <v>55</v>
      </c>
      <c r="C3" s="177" t="s">
        <v>56</v>
      </c>
      <c r="D3" s="177" t="s">
        <v>57</v>
      </c>
      <c r="E3" s="177" t="s">
        <v>24</v>
      </c>
      <c r="F3" s="177" t="s">
        <v>63</v>
      </c>
      <c r="G3" s="177" t="s">
        <v>64</v>
      </c>
      <c r="H3" s="177" t="s">
        <v>32</v>
      </c>
      <c r="I3" s="177" t="s">
        <v>62</v>
      </c>
      <c r="J3" s="177" t="s">
        <v>58</v>
      </c>
      <c r="K3" s="108" t="s">
        <v>89</v>
      </c>
      <c r="L3" s="109" t="s">
        <v>90</v>
      </c>
    </row>
    <row r="4" spans="1:12" ht="18" customHeight="1">
      <c r="A4" s="105">
        <v>1</v>
      </c>
      <c r="B4" s="175" t="s">
        <v>105</v>
      </c>
      <c r="C4" s="179">
        <v>5</v>
      </c>
      <c r="D4" s="183">
        <v>6</v>
      </c>
      <c r="E4" s="67">
        <v>5</v>
      </c>
      <c r="F4" s="179">
        <v>3</v>
      </c>
      <c r="G4" s="179">
        <v>0.5</v>
      </c>
      <c r="H4" s="134">
        <v>6.75</v>
      </c>
      <c r="I4" s="69">
        <f>IF((F4+G4+H4)=0,"",(F4+G4+H4)/3)</f>
        <v>3.4166666666666665</v>
      </c>
      <c r="J4" s="104">
        <f>IF(I4="","",C4+D4+E4+I4)</f>
        <v>19.416666666666668</v>
      </c>
      <c r="K4" s="174" t="s">
        <v>34</v>
      </c>
      <c r="L4" s="174" t="s">
        <v>367</v>
      </c>
    </row>
    <row r="5" spans="1:12" ht="18" customHeight="1">
      <c r="A5" s="105">
        <v>2</v>
      </c>
      <c r="B5" s="175" t="s">
        <v>106</v>
      </c>
      <c r="C5" s="179">
        <v>5</v>
      </c>
      <c r="D5" s="183">
        <v>3.4</v>
      </c>
      <c r="E5" s="67">
        <v>3</v>
      </c>
      <c r="F5" s="179">
        <v>3.25</v>
      </c>
      <c r="G5" s="179">
        <v>3.5</v>
      </c>
      <c r="H5" s="134">
        <v>5.5</v>
      </c>
      <c r="I5" s="69">
        <f aca="true" t="shared" si="0" ref="I5:I68">IF((F5+G5+H5)=0,"",(F5+G5+H5)/3)</f>
        <v>4.083333333333333</v>
      </c>
      <c r="J5" s="104">
        <f aca="true" t="shared" si="1" ref="J5:J68">IF(I5="","",C5+D5+E5+I5)</f>
        <v>15.483333333333334</v>
      </c>
      <c r="K5" s="174" t="s">
        <v>35</v>
      </c>
      <c r="L5" s="174" t="s">
        <v>368</v>
      </c>
    </row>
    <row r="6" spans="1:12" ht="18" customHeight="1">
      <c r="A6" s="105">
        <v>3</v>
      </c>
      <c r="B6" s="175" t="s">
        <v>107</v>
      </c>
      <c r="C6" s="179">
        <v>7.5</v>
      </c>
      <c r="D6" s="183">
        <v>8.6</v>
      </c>
      <c r="E6" s="67">
        <v>6.5</v>
      </c>
      <c r="F6" s="179">
        <v>5.75</v>
      </c>
      <c r="G6" s="179">
        <v>7</v>
      </c>
      <c r="H6" s="134">
        <v>6.5</v>
      </c>
      <c r="I6" s="69">
        <f t="shared" si="0"/>
        <v>6.416666666666667</v>
      </c>
      <c r="J6" s="104">
        <f t="shared" si="1"/>
        <v>29.01666666666667</v>
      </c>
      <c r="K6" s="174" t="s">
        <v>41</v>
      </c>
      <c r="L6" s="174" t="s">
        <v>369</v>
      </c>
    </row>
    <row r="7" spans="1:12" ht="18" customHeight="1">
      <c r="A7" s="105">
        <v>4</v>
      </c>
      <c r="B7" s="175" t="s">
        <v>108</v>
      </c>
      <c r="C7" s="179">
        <v>8</v>
      </c>
      <c r="D7" s="183">
        <v>7.8</v>
      </c>
      <c r="E7" s="67">
        <v>6</v>
      </c>
      <c r="F7" s="179">
        <v>3.25</v>
      </c>
      <c r="G7" s="179">
        <v>9</v>
      </c>
      <c r="H7" s="134">
        <v>7.5</v>
      </c>
      <c r="I7" s="69">
        <f t="shared" si="0"/>
        <v>6.583333333333333</v>
      </c>
      <c r="J7" s="104">
        <f t="shared" si="1"/>
        <v>28.383333333333333</v>
      </c>
      <c r="K7" s="174" t="s">
        <v>41</v>
      </c>
      <c r="L7" s="174" t="s">
        <v>370</v>
      </c>
    </row>
    <row r="8" spans="1:12" ht="18" customHeight="1">
      <c r="A8" s="105">
        <v>5</v>
      </c>
      <c r="B8" s="175" t="s">
        <v>109</v>
      </c>
      <c r="C8" s="179">
        <v>7.5</v>
      </c>
      <c r="D8" s="183">
        <v>6</v>
      </c>
      <c r="E8" s="67">
        <v>7</v>
      </c>
      <c r="F8" s="179">
        <v>4.5</v>
      </c>
      <c r="G8" s="179">
        <v>2.5</v>
      </c>
      <c r="H8" s="134">
        <v>5.25</v>
      </c>
      <c r="I8" s="69">
        <f t="shared" si="0"/>
        <v>4.083333333333333</v>
      </c>
      <c r="J8" s="104">
        <f t="shared" si="1"/>
        <v>24.583333333333332</v>
      </c>
      <c r="K8" s="174" t="s">
        <v>35</v>
      </c>
      <c r="L8" s="174" t="s">
        <v>371</v>
      </c>
    </row>
    <row r="9" spans="1:12" ht="18" customHeight="1">
      <c r="A9" s="105">
        <v>6</v>
      </c>
      <c r="B9" s="175" t="s">
        <v>110</v>
      </c>
      <c r="C9" s="179">
        <v>4</v>
      </c>
      <c r="D9" s="183">
        <v>5.6</v>
      </c>
      <c r="E9" s="67">
        <v>7</v>
      </c>
      <c r="F9" s="179">
        <v>4.5</v>
      </c>
      <c r="G9" s="179">
        <v>3.5</v>
      </c>
      <c r="H9" s="134">
        <v>5.5</v>
      </c>
      <c r="I9" s="69">
        <f t="shared" si="0"/>
        <v>4.5</v>
      </c>
      <c r="J9" s="104">
        <f t="shared" si="1"/>
        <v>21.1</v>
      </c>
      <c r="K9" s="174" t="s">
        <v>35</v>
      </c>
      <c r="L9" s="174" t="s">
        <v>372</v>
      </c>
    </row>
    <row r="10" spans="1:12" ht="18" customHeight="1">
      <c r="A10" s="105">
        <v>7</v>
      </c>
      <c r="B10" s="175" t="s">
        <v>111</v>
      </c>
      <c r="C10" s="179">
        <v>7.5</v>
      </c>
      <c r="D10" s="183">
        <v>9.2</v>
      </c>
      <c r="E10" s="67">
        <v>5</v>
      </c>
      <c r="F10" s="179">
        <v>8.5</v>
      </c>
      <c r="G10" s="179">
        <v>9</v>
      </c>
      <c r="H10" s="134">
        <v>8.75</v>
      </c>
      <c r="I10" s="69">
        <f t="shared" si="0"/>
        <v>8.75</v>
      </c>
      <c r="J10" s="104">
        <f t="shared" si="1"/>
        <v>30.45</v>
      </c>
      <c r="K10" s="174" t="s">
        <v>41</v>
      </c>
      <c r="L10" s="174" t="s">
        <v>373</v>
      </c>
    </row>
    <row r="11" spans="1:12" ht="18" customHeight="1">
      <c r="A11" s="105">
        <v>8</v>
      </c>
      <c r="B11" s="175" t="s">
        <v>112</v>
      </c>
      <c r="C11" s="179">
        <v>5.5</v>
      </c>
      <c r="D11" s="183">
        <v>4.8</v>
      </c>
      <c r="E11" s="67">
        <v>4</v>
      </c>
      <c r="F11" s="179">
        <v>4.25</v>
      </c>
      <c r="G11" s="179">
        <v>6.5</v>
      </c>
      <c r="H11" s="134">
        <v>6.25</v>
      </c>
      <c r="I11" s="69">
        <f t="shared" si="0"/>
        <v>5.666666666666667</v>
      </c>
      <c r="J11" s="104">
        <f t="shared" si="1"/>
        <v>19.96666666666667</v>
      </c>
      <c r="K11" s="174" t="s">
        <v>39</v>
      </c>
      <c r="L11" s="174" t="s">
        <v>374</v>
      </c>
    </row>
    <row r="12" spans="1:12" ht="18" customHeight="1">
      <c r="A12" s="105">
        <v>9</v>
      </c>
      <c r="B12" s="175" t="s">
        <v>113</v>
      </c>
      <c r="C12" s="179"/>
      <c r="D12" s="179"/>
      <c r="E12" s="67"/>
      <c r="F12" s="179"/>
      <c r="G12" s="179"/>
      <c r="H12" s="134"/>
      <c r="I12" s="69">
        <f t="shared" si="0"/>
      </c>
      <c r="J12" s="104">
        <f t="shared" si="1"/>
      </c>
      <c r="K12" s="174" t="s">
        <v>39</v>
      </c>
      <c r="L12" s="174" t="s">
        <v>375</v>
      </c>
    </row>
    <row r="13" spans="1:12" ht="18" customHeight="1">
      <c r="A13" s="105">
        <v>10</v>
      </c>
      <c r="B13" s="175" t="s">
        <v>114</v>
      </c>
      <c r="C13" s="179">
        <v>4.5</v>
      </c>
      <c r="D13" s="183">
        <v>6.4</v>
      </c>
      <c r="E13" s="67">
        <v>5</v>
      </c>
      <c r="F13" s="179">
        <v>2.25</v>
      </c>
      <c r="G13" s="179">
        <v>4</v>
      </c>
      <c r="H13" s="134">
        <v>4</v>
      </c>
      <c r="I13" s="69">
        <f t="shared" si="0"/>
        <v>3.4166666666666665</v>
      </c>
      <c r="J13" s="104">
        <f t="shared" si="1"/>
        <v>19.316666666666666</v>
      </c>
      <c r="K13" s="174" t="s">
        <v>37</v>
      </c>
      <c r="L13" s="174" t="s">
        <v>376</v>
      </c>
    </row>
    <row r="14" spans="1:12" ht="18" customHeight="1">
      <c r="A14" s="105">
        <v>11</v>
      </c>
      <c r="B14" s="175" t="s">
        <v>115</v>
      </c>
      <c r="C14" s="179">
        <v>4</v>
      </c>
      <c r="D14" s="183">
        <v>7</v>
      </c>
      <c r="E14" s="67">
        <v>5</v>
      </c>
      <c r="F14" s="179">
        <v>2</v>
      </c>
      <c r="G14" s="179">
        <v>3.5</v>
      </c>
      <c r="H14" s="134">
        <v>4.75</v>
      </c>
      <c r="I14" s="69">
        <f t="shared" si="0"/>
        <v>3.4166666666666665</v>
      </c>
      <c r="J14" s="104">
        <f t="shared" si="1"/>
        <v>19.416666666666668</v>
      </c>
      <c r="K14" s="174" t="s">
        <v>40</v>
      </c>
      <c r="L14" s="174" t="s">
        <v>377</v>
      </c>
    </row>
    <row r="15" spans="1:12" ht="18" customHeight="1">
      <c r="A15" s="105">
        <v>12</v>
      </c>
      <c r="B15" s="175" t="s">
        <v>116</v>
      </c>
      <c r="C15" s="179"/>
      <c r="D15" s="179"/>
      <c r="E15" s="67"/>
      <c r="F15" s="179"/>
      <c r="G15" s="179"/>
      <c r="H15" s="134"/>
      <c r="I15" s="69">
        <f t="shared" si="0"/>
      </c>
      <c r="J15" s="104">
        <f t="shared" si="1"/>
      </c>
      <c r="K15" s="174" t="s">
        <v>37</v>
      </c>
      <c r="L15" s="174" t="s">
        <v>378</v>
      </c>
    </row>
    <row r="16" spans="1:12" ht="18" customHeight="1">
      <c r="A16" s="105">
        <v>13</v>
      </c>
      <c r="B16" s="175" t="s">
        <v>117</v>
      </c>
      <c r="C16" s="179">
        <v>5</v>
      </c>
      <c r="D16" s="183">
        <v>5</v>
      </c>
      <c r="E16" s="67">
        <v>4.5</v>
      </c>
      <c r="F16" s="179">
        <v>3.25</v>
      </c>
      <c r="G16" s="179">
        <v>7</v>
      </c>
      <c r="H16" s="134">
        <v>6.25</v>
      </c>
      <c r="I16" s="69">
        <f t="shared" si="0"/>
        <v>5.5</v>
      </c>
      <c r="J16" s="104">
        <f t="shared" si="1"/>
        <v>20</v>
      </c>
      <c r="K16" s="174" t="s">
        <v>38</v>
      </c>
      <c r="L16" s="174" t="s">
        <v>379</v>
      </c>
    </row>
    <row r="17" spans="1:12" ht="18" customHeight="1">
      <c r="A17" s="105">
        <v>14</v>
      </c>
      <c r="B17" s="175" t="s">
        <v>118</v>
      </c>
      <c r="C17" s="179">
        <v>5</v>
      </c>
      <c r="D17" s="183">
        <v>6.6</v>
      </c>
      <c r="E17" s="67">
        <v>6.5</v>
      </c>
      <c r="F17" s="179">
        <v>2.25</v>
      </c>
      <c r="G17" s="179">
        <v>6.5</v>
      </c>
      <c r="H17" s="134">
        <v>5</v>
      </c>
      <c r="I17" s="69">
        <f t="shared" si="0"/>
        <v>4.583333333333333</v>
      </c>
      <c r="J17" s="104">
        <f t="shared" si="1"/>
        <v>22.683333333333334</v>
      </c>
      <c r="K17" s="174" t="s">
        <v>37</v>
      </c>
      <c r="L17" s="174" t="s">
        <v>380</v>
      </c>
    </row>
    <row r="18" spans="1:12" ht="18" customHeight="1">
      <c r="A18" s="105">
        <v>15</v>
      </c>
      <c r="B18" s="175" t="s">
        <v>119</v>
      </c>
      <c r="C18" s="179">
        <v>4.5</v>
      </c>
      <c r="D18" s="183">
        <v>6.4</v>
      </c>
      <c r="E18" s="67">
        <v>3.5</v>
      </c>
      <c r="F18" s="179">
        <v>3</v>
      </c>
      <c r="G18" s="179">
        <v>5</v>
      </c>
      <c r="H18" s="134">
        <v>6</v>
      </c>
      <c r="I18" s="69">
        <f t="shared" si="0"/>
        <v>4.666666666666667</v>
      </c>
      <c r="J18" s="104">
        <f t="shared" si="1"/>
        <v>19.066666666666666</v>
      </c>
      <c r="K18" s="174" t="s">
        <v>38</v>
      </c>
      <c r="L18" s="174" t="s">
        <v>381</v>
      </c>
    </row>
    <row r="19" spans="1:12" ht="18" customHeight="1">
      <c r="A19" s="105">
        <v>16</v>
      </c>
      <c r="B19" s="175" t="s">
        <v>42</v>
      </c>
      <c r="C19" s="179">
        <v>7</v>
      </c>
      <c r="D19" s="183">
        <v>7.2</v>
      </c>
      <c r="E19" s="67">
        <v>6</v>
      </c>
      <c r="F19" s="179">
        <v>4</v>
      </c>
      <c r="G19" s="179">
        <v>7</v>
      </c>
      <c r="H19" s="134">
        <v>6.25</v>
      </c>
      <c r="I19" s="69">
        <f t="shared" si="0"/>
        <v>5.75</v>
      </c>
      <c r="J19" s="104">
        <f t="shared" si="1"/>
        <v>25.95</v>
      </c>
      <c r="K19" s="174" t="s">
        <v>36</v>
      </c>
      <c r="L19" s="174" t="s">
        <v>382</v>
      </c>
    </row>
    <row r="20" spans="1:12" ht="18" customHeight="1">
      <c r="A20" s="105">
        <v>17</v>
      </c>
      <c r="B20" s="175" t="s">
        <v>120</v>
      </c>
      <c r="C20" s="179">
        <v>6.5</v>
      </c>
      <c r="D20" s="183">
        <v>4.2</v>
      </c>
      <c r="E20" s="67">
        <v>5</v>
      </c>
      <c r="F20" s="179">
        <v>3.5</v>
      </c>
      <c r="G20" s="179">
        <v>4.5</v>
      </c>
      <c r="H20" s="134">
        <v>6.5</v>
      </c>
      <c r="I20" s="69">
        <f t="shared" si="0"/>
        <v>4.833333333333333</v>
      </c>
      <c r="J20" s="104">
        <f t="shared" si="1"/>
        <v>20.53333333333333</v>
      </c>
      <c r="K20" s="174" t="s">
        <v>35</v>
      </c>
      <c r="L20" s="174" t="s">
        <v>383</v>
      </c>
    </row>
    <row r="21" spans="1:12" ht="18" customHeight="1">
      <c r="A21" s="105">
        <v>18</v>
      </c>
      <c r="B21" s="175" t="s">
        <v>121</v>
      </c>
      <c r="C21" s="179">
        <v>6</v>
      </c>
      <c r="D21" s="183">
        <v>6.4</v>
      </c>
      <c r="E21" s="67">
        <v>4.5</v>
      </c>
      <c r="F21" s="179">
        <v>2</v>
      </c>
      <c r="G21" s="179">
        <v>6.5</v>
      </c>
      <c r="H21" s="134">
        <v>5.75</v>
      </c>
      <c r="I21" s="69">
        <f t="shared" si="0"/>
        <v>4.75</v>
      </c>
      <c r="J21" s="104">
        <f t="shared" si="1"/>
        <v>21.65</v>
      </c>
      <c r="K21" s="174" t="s">
        <v>37</v>
      </c>
      <c r="L21" s="174" t="s">
        <v>384</v>
      </c>
    </row>
    <row r="22" spans="1:12" ht="18" customHeight="1">
      <c r="A22" s="105">
        <v>19</v>
      </c>
      <c r="B22" s="175" t="s">
        <v>122</v>
      </c>
      <c r="C22" s="179">
        <v>5.5</v>
      </c>
      <c r="D22" s="183">
        <v>5.4</v>
      </c>
      <c r="E22" s="67">
        <v>5</v>
      </c>
      <c r="F22" s="179">
        <v>3</v>
      </c>
      <c r="G22" s="179">
        <v>5.5</v>
      </c>
      <c r="H22" s="134">
        <v>5.5</v>
      </c>
      <c r="I22" s="69">
        <f t="shared" si="0"/>
        <v>4.666666666666667</v>
      </c>
      <c r="J22" s="104">
        <f t="shared" si="1"/>
        <v>20.566666666666666</v>
      </c>
      <c r="K22" s="174" t="s">
        <v>40</v>
      </c>
      <c r="L22" s="174" t="s">
        <v>385</v>
      </c>
    </row>
    <row r="23" spans="1:12" ht="18" customHeight="1">
      <c r="A23" s="105">
        <v>20</v>
      </c>
      <c r="B23" s="175" t="s">
        <v>123</v>
      </c>
      <c r="C23" s="179">
        <v>7.5</v>
      </c>
      <c r="D23" s="183">
        <v>3.8</v>
      </c>
      <c r="E23" s="67">
        <v>5</v>
      </c>
      <c r="F23" s="179">
        <v>3</v>
      </c>
      <c r="G23" s="179">
        <v>5.5</v>
      </c>
      <c r="H23" s="134">
        <v>6.5</v>
      </c>
      <c r="I23" s="69">
        <f t="shared" si="0"/>
        <v>5</v>
      </c>
      <c r="J23" s="104">
        <f t="shared" si="1"/>
        <v>21.3</v>
      </c>
      <c r="K23" s="174" t="s">
        <v>34</v>
      </c>
      <c r="L23" s="174" t="s">
        <v>386</v>
      </c>
    </row>
    <row r="24" spans="1:12" ht="18" customHeight="1">
      <c r="A24" s="105">
        <v>21</v>
      </c>
      <c r="B24" s="175" t="s">
        <v>124</v>
      </c>
      <c r="C24" s="179">
        <v>5</v>
      </c>
      <c r="D24" s="183">
        <v>5</v>
      </c>
      <c r="E24" s="67">
        <v>5</v>
      </c>
      <c r="F24" s="179">
        <v>3.25</v>
      </c>
      <c r="G24" s="179">
        <v>3.5</v>
      </c>
      <c r="H24" s="134">
        <v>6</v>
      </c>
      <c r="I24" s="69">
        <f t="shared" si="0"/>
        <v>4.25</v>
      </c>
      <c r="J24" s="104">
        <f t="shared" si="1"/>
        <v>19.25</v>
      </c>
      <c r="K24" s="174" t="s">
        <v>34</v>
      </c>
      <c r="L24" s="174" t="s">
        <v>387</v>
      </c>
    </row>
    <row r="25" spans="1:12" ht="18" customHeight="1">
      <c r="A25" s="105">
        <v>22</v>
      </c>
      <c r="B25" s="175" t="s">
        <v>44</v>
      </c>
      <c r="C25" s="179">
        <v>4.5</v>
      </c>
      <c r="D25" s="183">
        <v>6.8</v>
      </c>
      <c r="E25" s="67">
        <v>5</v>
      </c>
      <c r="F25" s="179">
        <v>3.5</v>
      </c>
      <c r="G25" s="179">
        <v>7</v>
      </c>
      <c r="H25" s="134">
        <v>7</v>
      </c>
      <c r="I25" s="69">
        <f t="shared" si="0"/>
        <v>5.833333333333333</v>
      </c>
      <c r="J25" s="104">
        <f t="shared" si="1"/>
        <v>22.133333333333333</v>
      </c>
      <c r="K25" s="174" t="s">
        <v>36</v>
      </c>
      <c r="L25" s="174" t="s">
        <v>388</v>
      </c>
    </row>
    <row r="26" spans="1:12" ht="18" customHeight="1">
      <c r="A26" s="105">
        <v>23</v>
      </c>
      <c r="B26" s="175" t="s">
        <v>43</v>
      </c>
      <c r="C26" s="179"/>
      <c r="D26" s="179"/>
      <c r="E26" s="67"/>
      <c r="F26" s="179"/>
      <c r="G26" s="179"/>
      <c r="H26" s="134"/>
      <c r="I26" s="69">
        <f t="shared" si="0"/>
      </c>
      <c r="J26" s="104">
        <f t="shared" si="1"/>
      </c>
      <c r="K26" s="174" t="s">
        <v>39</v>
      </c>
      <c r="L26" s="174" t="s">
        <v>389</v>
      </c>
    </row>
    <row r="27" spans="1:12" ht="18" customHeight="1">
      <c r="A27" s="105">
        <v>24</v>
      </c>
      <c r="B27" s="175" t="s">
        <v>125</v>
      </c>
      <c r="C27" s="179">
        <v>4.5</v>
      </c>
      <c r="D27" s="183">
        <v>3.6</v>
      </c>
      <c r="E27" s="67">
        <v>5</v>
      </c>
      <c r="F27" s="179">
        <v>3.5</v>
      </c>
      <c r="G27" s="179">
        <v>6</v>
      </c>
      <c r="H27" s="134">
        <v>7.25</v>
      </c>
      <c r="I27" s="69">
        <f t="shared" si="0"/>
        <v>5.583333333333333</v>
      </c>
      <c r="J27" s="104">
        <f t="shared" si="1"/>
        <v>18.683333333333334</v>
      </c>
      <c r="K27" s="174" t="s">
        <v>38</v>
      </c>
      <c r="L27" s="174" t="s">
        <v>390</v>
      </c>
    </row>
    <row r="28" spans="1:12" ht="18" customHeight="1">
      <c r="A28" s="105">
        <v>25</v>
      </c>
      <c r="B28" s="175" t="s">
        <v>126</v>
      </c>
      <c r="C28" s="179">
        <v>5</v>
      </c>
      <c r="D28" s="183">
        <v>2.6</v>
      </c>
      <c r="E28" s="67">
        <v>2</v>
      </c>
      <c r="F28" s="179">
        <v>1.5</v>
      </c>
      <c r="G28" s="179">
        <v>3.5</v>
      </c>
      <c r="H28" s="134">
        <v>3</v>
      </c>
      <c r="I28" s="69">
        <f t="shared" si="0"/>
        <v>2.6666666666666665</v>
      </c>
      <c r="J28" s="104">
        <f t="shared" si="1"/>
        <v>12.266666666666666</v>
      </c>
      <c r="K28" s="174" t="s">
        <v>40</v>
      </c>
      <c r="L28" s="174" t="s">
        <v>391</v>
      </c>
    </row>
    <row r="29" spans="1:12" ht="18" customHeight="1">
      <c r="A29" s="105">
        <v>26</v>
      </c>
      <c r="B29" s="175" t="s">
        <v>127</v>
      </c>
      <c r="C29" s="179">
        <v>4.5</v>
      </c>
      <c r="D29" s="183">
        <v>3.8</v>
      </c>
      <c r="E29" s="67">
        <v>2</v>
      </c>
      <c r="F29" s="179">
        <v>1</v>
      </c>
      <c r="G29" s="179">
        <v>6.5</v>
      </c>
      <c r="H29" s="134">
        <v>3</v>
      </c>
      <c r="I29" s="69">
        <f t="shared" si="0"/>
        <v>3.5</v>
      </c>
      <c r="J29" s="104">
        <f t="shared" si="1"/>
        <v>13.8</v>
      </c>
      <c r="K29" s="174" t="s">
        <v>37</v>
      </c>
      <c r="L29" s="174" t="s">
        <v>392</v>
      </c>
    </row>
    <row r="30" spans="1:12" ht="18" customHeight="1">
      <c r="A30" s="105">
        <v>27</v>
      </c>
      <c r="B30" s="175" t="s">
        <v>128</v>
      </c>
      <c r="C30" s="179">
        <v>6.5</v>
      </c>
      <c r="D30" s="183">
        <v>8.2</v>
      </c>
      <c r="E30" s="67">
        <v>4.5</v>
      </c>
      <c r="F30" s="179">
        <v>6.5</v>
      </c>
      <c r="G30" s="179">
        <v>8.5</v>
      </c>
      <c r="H30" s="134">
        <v>7.75</v>
      </c>
      <c r="I30" s="69">
        <f t="shared" si="0"/>
        <v>7.583333333333333</v>
      </c>
      <c r="J30" s="104">
        <f t="shared" si="1"/>
        <v>26.78333333333333</v>
      </c>
      <c r="K30" s="174" t="s">
        <v>41</v>
      </c>
      <c r="L30" s="174" t="s">
        <v>393</v>
      </c>
    </row>
    <row r="31" spans="1:12" ht="18" customHeight="1">
      <c r="A31" s="105">
        <v>28</v>
      </c>
      <c r="B31" s="175" t="s">
        <v>129</v>
      </c>
      <c r="C31" s="179">
        <v>5</v>
      </c>
      <c r="D31" s="183">
        <v>2.6</v>
      </c>
      <c r="E31" s="67">
        <v>3</v>
      </c>
      <c r="F31" s="179">
        <v>1</v>
      </c>
      <c r="G31" s="179">
        <v>2.5</v>
      </c>
      <c r="H31" s="134">
        <v>2.5</v>
      </c>
      <c r="I31" s="69">
        <f t="shared" si="0"/>
        <v>2</v>
      </c>
      <c r="J31" s="104">
        <f t="shared" si="1"/>
        <v>12.6</v>
      </c>
      <c r="K31" s="174" t="s">
        <v>34</v>
      </c>
      <c r="L31" s="174" t="s">
        <v>394</v>
      </c>
    </row>
    <row r="32" spans="1:12" ht="18" customHeight="1">
      <c r="A32" s="105">
        <v>29</v>
      </c>
      <c r="B32" s="175" t="s">
        <v>130</v>
      </c>
      <c r="C32" s="179">
        <v>4.5</v>
      </c>
      <c r="D32" s="183">
        <v>7.2</v>
      </c>
      <c r="E32" s="67">
        <v>3.5</v>
      </c>
      <c r="F32" s="179">
        <v>1</v>
      </c>
      <c r="G32" s="179">
        <v>7.5</v>
      </c>
      <c r="H32" s="134">
        <v>7.25</v>
      </c>
      <c r="I32" s="69">
        <f t="shared" si="0"/>
        <v>5.25</v>
      </c>
      <c r="J32" s="104">
        <f t="shared" si="1"/>
        <v>20.45</v>
      </c>
      <c r="K32" s="174" t="s">
        <v>41</v>
      </c>
      <c r="L32" s="174" t="s">
        <v>395</v>
      </c>
    </row>
    <row r="33" spans="1:12" ht="18" customHeight="1">
      <c r="A33" s="105">
        <v>30</v>
      </c>
      <c r="B33" s="175" t="s">
        <v>131</v>
      </c>
      <c r="C33" s="179">
        <v>4</v>
      </c>
      <c r="D33" s="183">
        <v>6.4</v>
      </c>
      <c r="E33" s="67">
        <v>5</v>
      </c>
      <c r="F33" s="179">
        <v>5</v>
      </c>
      <c r="G33" s="179">
        <v>8</v>
      </c>
      <c r="H33" s="134">
        <v>4.75</v>
      </c>
      <c r="I33" s="69">
        <f t="shared" si="0"/>
        <v>5.916666666666667</v>
      </c>
      <c r="J33" s="104">
        <f t="shared" si="1"/>
        <v>21.316666666666666</v>
      </c>
      <c r="K33" s="174" t="s">
        <v>41</v>
      </c>
      <c r="L33" s="174" t="s">
        <v>396</v>
      </c>
    </row>
    <row r="34" spans="1:12" ht="18" customHeight="1">
      <c r="A34" s="105">
        <v>31</v>
      </c>
      <c r="B34" s="175" t="s">
        <v>132</v>
      </c>
      <c r="C34" s="179">
        <v>5.5</v>
      </c>
      <c r="D34" s="183">
        <v>6</v>
      </c>
      <c r="E34" s="67">
        <v>4</v>
      </c>
      <c r="F34" s="179">
        <v>2.25</v>
      </c>
      <c r="G34" s="179">
        <v>2</v>
      </c>
      <c r="H34" s="134">
        <v>3.5</v>
      </c>
      <c r="I34" s="69">
        <f t="shared" si="0"/>
        <v>2.5833333333333335</v>
      </c>
      <c r="J34" s="104">
        <f t="shared" si="1"/>
        <v>18.083333333333332</v>
      </c>
      <c r="K34" s="174" t="s">
        <v>39</v>
      </c>
      <c r="L34" s="174" t="s">
        <v>397</v>
      </c>
    </row>
    <row r="35" spans="1:12" ht="18" customHeight="1">
      <c r="A35" s="105">
        <v>32</v>
      </c>
      <c r="B35" s="175" t="s">
        <v>133</v>
      </c>
      <c r="C35" s="179">
        <v>5</v>
      </c>
      <c r="D35" s="183">
        <v>3.8</v>
      </c>
      <c r="E35" s="67">
        <v>4.5</v>
      </c>
      <c r="F35" s="179">
        <v>0.75</v>
      </c>
      <c r="G35" s="179">
        <v>1.5</v>
      </c>
      <c r="H35" s="134">
        <v>2.25</v>
      </c>
      <c r="I35" s="69">
        <f t="shared" si="0"/>
        <v>1.5</v>
      </c>
      <c r="J35" s="104">
        <f t="shared" si="1"/>
        <v>14.8</v>
      </c>
      <c r="K35" s="174" t="s">
        <v>34</v>
      </c>
      <c r="L35" s="174" t="s">
        <v>398</v>
      </c>
    </row>
    <row r="36" spans="1:12" ht="18" customHeight="1">
      <c r="A36" s="105">
        <v>33</v>
      </c>
      <c r="B36" s="175" t="s">
        <v>134</v>
      </c>
      <c r="C36" s="179">
        <v>5.5</v>
      </c>
      <c r="D36" s="183">
        <v>6.8</v>
      </c>
      <c r="E36" s="67">
        <v>4</v>
      </c>
      <c r="F36" s="179">
        <v>4</v>
      </c>
      <c r="G36" s="179">
        <v>3</v>
      </c>
      <c r="H36" s="134">
        <v>4.5</v>
      </c>
      <c r="I36" s="69">
        <f t="shared" si="0"/>
        <v>3.8333333333333335</v>
      </c>
      <c r="J36" s="104">
        <f t="shared" si="1"/>
        <v>20.133333333333333</v>
      </c>
      <c r="K36" s="174" t="s">
        <v>35</v>
      </c>
      <c r="L36" s="174" t="s">
        <v>399</v>
      </c>
    </row>
    <row r="37" spans="1:12" ht="18" customHeight="1">
      <c r="A37" s="105">
        <v>34</v>
      </c>
      <c r="B37" s="175" t="s">
        <v>135</v>
      </c>
      <c r="C37" s="179">
        <v>6.5</v>
      </c>
      <c r="D37" s="183">
        <v>5.2</v>
      </c>
      <c r="E37" s="67">
        <v>5</v>
      </c>
      <c r="F37" s="179">
        <v>5</v>
      </c>
      <c r="G37" s="179">
        <v>5.5</v>
      </c>
      <c r="H37" s="134">
        <v>6.25</v>
      </c>
      <c r="I37" s="69">
        <f t="shared" si="0"/>
        <v>5.583333333333333</v>
      </c>
      <c r="J37" s="104">
        <f t="shared" si="1"/>
        <v>22.28333333333333</v>
      </c>
      <c r="K37" s="174" t="s">
        <v>41</v>
      </c>
      <c r="L37" s="174" t="s">
        <v>400</v>
      </c>
    </row>
    <row r="38" spans="1:12" ht="18" customHeight="1">
      <c r="A38" s="105">
        <v>35</v>
      </c>
      <c r="B38" s="175" t="s">
        <v>136</v>
      </c>
      <c r="C38" s="179">
        <v>7</v>
      </c>
      <c r="D38" s="183">
        <v>4</v>
      </c>
      <c r="E38" s="67">
        <v>3.5</v>
      </c>
      <c r="F38" s="179">
        <v>3</v>
      </c>
      <c r="G38" s="179">
        <v>1.5</v>
      </c>
      <c r="H38" s="134">
        <v>2.75</v>
      </c>
      <c r="I38" s="69">
        <f t="shared" si="0"/>
        <v>2.4166666666666665</v>
      </c>
      <c r="J38" s="104">
        <f t="shared" si="1"/>
        <v>16.916666666666668</v>
      </c>
      <c r="K38" s="174" t="s">
        <v>40</v>
      </c>
      <c r="L38" s="174" t="s">
        <v>401</v>
      </c>
    </row>
    <row r="39" spans="1:12" ht="18" customHeight="1">
      <c r="A39" s="105">
        <v>36</v>
      </c>
      <c r="B39" s="175" t="s">
        <v>137</v>
      </c>
      <c r="C39" s="179">
        <v>5</v>
      </c>
      <c r="D39" s="183">
        <v>4.4</v>
      </c>
      <c r="E39" s="67">
        <v>2.5</v>
      </c>
      <c r="F39" s="179">
        <v>1.5</v>
      </c>
      <c r="G39" s="179">
        <v>3</v>
      </c>
      <c r="H39" s="134">
        <v>5.5</v>
      </c>
      <c r="I39" s="69">
        <f t="shared" si="0"/>
        <v>3.3333333333333335</v>
      </c>
      <c r="J39" s="104">
        <f t="shared" si="1"/>
        <v>15.233333333333334</v>
      </c>
      <c r="K39" s="174" t="s">
        <v>39</v>
      </c>
      <c r="L39" s="174" t="s">
        <v>402</v>
      </c>
    </row>
    <row r="40" spans="1:12" ht="18" customHeight="1">
      <c r="A40" s="105">
        <v>37</v>
      </c>
      <c r="B40" s="175" t="s">
        <v>138</v>
      </c>
      <c r="C40" s="179">
        <v>5.5</v>
      </c>
      <c r="D40" s="183">
        <v>5.8</v>
      </c>
      <c r="E40" s="67">
        <v>4</v>
      </c>
      <c r="F40" s="179">
        <v>4</v>
      </c>
      <c r="G40" s="179">
        <v>7</v>
      </c>
      <c r="H40" s="134">
        <v>6.25</v>
      </c>
      <c r="I40" s="69">
        <f t="shared" si="0"/>
        <v>5.75</v>
      </c>
      <c r="J40" s="104">
        <f t="shared" si="1"/>
        <v>21.05</v>
      </c>
      <c r="K40" s="174" t="s">
        <v>41</v>
      </c>
      <c r="L40" s="174" t="s">
        <v>403</v>
      </c>
    </row>
    <row r="41" spans="1:12" ht="18" customHeight="1">
      <c r="A41" s="105">
        <v>38</v>
      </c>
      <c r="B41" s="175" t="s">
        <v>139</v>
      </c>
      <c r="C41" s="179">
        <v>6</v>
      </c>
      <c r="D41" s="183">
        <v>6.4</v>
      </c>
      <c r="E41" s="67">
        <v>6</v>
      </c>
      <c r="F41" s="179">
        <v>4</v>
      </c>
      <c r="G41" s="179">
        <v>3</v>
      </c>
      <c r="H41" s="134">
        <v>4.75</v>
      </c>
      <c r="I41" s="69">
        <f t="shared" si="0"/>
        <v>3.9166666666666665</v>
      </c>
      <c r="J41" s="104">
        <f t="shared" si="1"/>
        <v>22.316666666666666</v>
      </c>
      <c r="K41" s="174" t="s">
        <v>35</v>
      </c>
      <c r="L41" s="174" t="s">
        <v>404</v>
      </c>
    </row>
    <row r="42" spans="1:12" ht="18" customHeight="1">
      <c r="A42" s="105">
        <v>39</v>
      </c>
      <c r="B42" s="175" t="s">
        <v>140</v>
      </c>
      <c r="C42" s="179">
        <v>7</v>
      </c>
      <c r="D42" s="183">
        <v>6</v>
      </c>
      <c r="E42" s="67">
        <v>4</v>
      </c>
      <c r="F42" s="179">
        <v>4.25</v>
      </c>
      <c r="G42" s="179">
        <v>8</v>
      </c>
      <c r="H42" s="134">
        <v>5.25</v>
      </c>
      <c r="I42" s="69">
        <f t="shared" si="0"/>
        <v>5.833333333333333</v>
      </c>
      <c r="J42" s="104">
        <f t="shared" si="1"/>
        <v>22.833333333333332</v>
      </c>
      <c r="K42" s="174" t="s">
        <v>41</v>
      </c>
      <c r="L42" s="174" t="s">
        <v>405</v>
      </c>
    </row>
    <row r="43" spans="1:12" ht="18" customHeight="1">
      <c r="A43" s="105">
        <v>40</v>
      </c>
      <c r="B43" s="175" t="s">
        <v>141</v>
      </c>
      <c r="C43" s="179">
        <v>6</v>
      </c>
      <c r="D43" s="183">
        <v>5.2</v>
      </c>
      <c r="E43" s="67">
        <v>5.5</v>
      </c>
      <c r="F43" s="179">
        <v>2</v>
      </c>
      <c r="G43" s="179">
        <v>2.5</v>
      </c>
      <c r="H43" s="134">
        <v>4.5</v>
      </c>
      <c r="I43" s="69">
        <f t="shared" si="0"/>
        <v>3</v>
      </c>
      <c r="J43" s="104">
        <f t="shared" si="1"/>
        <v>19.7</v>
      </c>
      <c r="K43" s="174" t="s">
        <v>34</v>
      </c>
      <c r="L43" s="174" t="s">
        <v>406</v>
      </c>
    </row>
    <row r="44" spans="1:12" ht="18" customHeight="1">
      <c r="A44" s="105">
        <v>41</v>
      </c>
      <c r="B44" s="175" t="s">
        <v>142</v>
      </c>
      <c r="C44" s="179">
        <v>4.5</v>
      </c>
      <c r="D44" s="183">
        <v>4.4</v>
      </c>
      <c r="E44" s="67">
        <v>5.5</v>
      </c>
      <c r="F44" s="179">
        <v>1.75</v>
      </c>
      <c r="G44" s="179">
        <v>4</v>
      </c>
      <c r="H44" s="134">
        <v>5.5</v>
      </c>
      <c r="I44" s="69">
        <f t="shared" si="0"/>
        <v>3.75</v>
      </c>
      <c r="J44" s="104">
        <f t="shared" si="1"/>
        <v>18.15</v>
      </c>
      <c r="K44" s="174" t="s">
        <v>38</v>
      </c>
      <c r="L44" s="174" t="s">
        <v>407</v>
      </c>
    </row>
    <row r="45" spans="1:12" ht="18" customHeight="1">
      <c r="A45" s="105">
        <v>42</v>
      </c>
      <c r="B45" s="175" t="s">
        <v>143</v>
      </c>
      <c r="C45" s="179">
        <v>6.5</v>
      </c>
      <c r="D45" s="183">
        <v>5.6</v>
      </c>
      <c r="E45" s="179">
        <v>6.5</v>
      </c>
      <c r="F45" s="179">
        <v>3.5</v>
      </c>
      <c r="G45" s="179">
        <v>3</v>
      </c>
      <c r="H45" s="134">
        <v>4.75</v>
      </c>
      <c r="I45" s="69">
        <f t="shared" si="0"/>
        <v>3.75</v>
      </c>
      <c r="J45" s="104">
        <f t="shared" si="1"/>
        <v>22.35</v>
      </c>
      <c r="K45" s="174" t="s">
        <v>35</v>
      </c>
      <c r="L45" s="174" t="s">
        <v>408</v>
      </c>
    </row>
    <row r="46" spans="1:12" ht="18" customHeight="1">
      <c r="A46" s="105">
        <v>43</v>
      </c>
      <c r="B46" s="175" t="s">
        <v>144</v>
      </c>
      <c r="C46" s="179">
        <v>6.5</v>
      </c>
      <c r="D46" s="183">
        <v>4.6</v>
      </c>
      <c r="E46" s="179">
        <v>5</v>
      </c>
      <c r="F46" s="179">
        <v>2</v>
      </c>
      <c r="G46" s="179">
        <v>2</v>
      </c>
      <c r="H46" s="134">
        <v>4</v>
      </c>
      <c r="I46" s="69">
        <f t="shared" si="0"/>
        <v>2.6666666666666665</v>
      </c>
      <c r="J46" s="104">
        <f t="shared" si="1"/>
        <v>18.76666666666667</v>
      </c>
      <c r="K46" s="174" t="s">
        <v>39</v>
      </c>
      <c r="L46" s="174" t="s">
        <v>409</v>
      </c>
    </row>
    <row r="47" spans="1:12" ht="18" customHeight="1">
      <c r="A47" s="105">
        <v>44</v>
      </c>
      <c r="B47" s="175" t="s">
        <v>145</v>
      </c>
      <c r="C47" s="179">
        <v>6</v>
      </c>
      <c r="D47" s="183">
        <v>4.8</v>
      </c>
      <c r="E47" s="179">
        <v>8</v>
      </c>
      <c r="F47" s="179">
        <v>4</v>
      </c>
      <c r="G47" s="179">
        <v>7.5</v>
      </c>
      <c r="H47" s="134">
        <v>5.25</v>
      </c>
      <c r="I47" s="69">
        <f t="shared" si="0"/>
        <v>5.583333333333333</v>
      </c>
      <c r="J47" s="104">
        <f t="shared" si="1"/>
        <v>24.383333333333333</v>
      </c>
      <c r="K47" s="174" t="s">
        <v>37</v>
      </c>
      <c r="L47" s="174" t="s">
        <v>410</v>
      </c>
    </row>
    <row r="48" spans="1:12" ht="18" customHeight="1">
      <c r="A48" s="105">
        <v>45</v>
      </c>
      <c r="B48" s="175" t="s">
        <v>146</v>
      </c>
      <c r="C48" s="179">
        <v>6.5</v>
      </c>
      <c r="D48" s="183">
        <v>5</v>
      </c>
      <c r="E48" s="67">
        <v>5.5</v>
      </c>
      <c r="F48" s="179">
        <v>3</v>
      </c>
      <c r="G48" s="179">
        <v>6</v>
      </c>
      <c r="H48" s="134">
        <v>7</v>
      </c>
      <c r="I48" s="69">
        <f t="shared" si="0"/>
        <v>5.333333333333333</v>
      </c>
      <c r="J48" s="104">
        <f t="shared" si="1"/>
        <v>22.333333333333332</v>
      </c>
      <c r="K48" s="174" t="s">
        <v>40</v>
      </c>
      <c r="L48" s="174" t="s">
        <v>411</v>
      </c>
    </row>
    <row r="49" spans="1:12" ht="18" customHeight="1">
      <c r="A49" s="105">
        <v>46</v>
      </c>
      <c r="B49" s="175" t="s">
        <v>147</v>
      </c>
      <c r="C49" s="179">
        <v>6.5</v>
      </c>
      <c r="D49" s="183">
        <v>6.8</v>
      </c>
      <c r="E49" s="179">
        <v>7.5</v>
      </c>
      <c r="F49" s="179">
        <v>4</v>
      </c>
      <c r="G49" s="179">
        <v>6</v>
      </c>
      <c r="H49" s="134">
        <v>6.5</v>
      </c>
      <c r="I49" s="69">
        <f t="shared" si="0"/>
        <v>5.5</v>
      </c>
      <c r="J49" s="104">
        <f t="shared" si="1"/>
        <v>26.3</v>
      </c>
      <c r="K49" s="174" t="s">
        <v>35</v>
      </c>
      <c r="L49" s="174" t="s">
        <v>412</v>
      </c>
    </row>
    <row r="50" spans="1:12" ht="18" customHeight="1">
      <c r="A50" s="105">
        <v>47</v>
      </c>
      <c r="B50" s="175" t="s">
        <v>147</v>
      </c>
      <c r="C50" s="179">
        <v>6.5</v>
      </c>
      <c r="D50" s="183">
        <v>4.6</v>
      </c>
      <c r="E50" s="179">
        <v>4.5</v>
      </c>
      <c r="F50" s="179">
        <v>3.25</v>
      </c>
      <c r="G50" s="179">
        <v>3.5</v>
      </c>
      <c r="H50" s="134">
        <v>3.5</v>
      </c>
      <c r="I50" s="69">
        <f t="shared" si="0"/>
        <v>3.4166666666666665</v>
      </c>
      <c r="J50" s="104">
        <f t="shared" si="1"/>
        <v>19.016666666666666</v>
      </c>
      <c r="K50" s="174" t="s">
        <v>39</v>
      </c>
      <c r="L50" s="174" t="s">
        <v>413</v>
      </c>
    </row>
    <row r="51" spans="1:12" ht="18" customHeight="1">
      <c r="A51" s="105">
        <v>48</v>
      </c>
      <c r="B51" s="175" t="s">
        <v>148</v>
      </c>
      <c r="C51" s="179">
        <v>6.5</v>
      </c>
      <c r="D51" s="183">
        <v>6.8</v>
      </c>
      <c r="E51" s="179">
        <v>5</v>
      </c>
      <c r="F51" s="179">
        <v>5</v>
      </c>
      <c r="G51" s="179">
        <v>8</v>
      </c>
      <c r="H51" s="134">
        <v>7.5</v>
      </c>
      <c r="I51" s="69">
        <f t="shared" si="0"/>
        <v>6.833333333333333</v>
      </c>
      <c r="J51" s="104">
        <f t="shared" si="1"/>
        <v>25.133333333333333</v>
      </c>
      <c r="K51" s="174" t="s">
        <v>36</v>
      </c>
      <c r="L51" s="174" t="s">
        <v>414</v>
      </c>
    </row>
    <row r="52" spans="1:12" ht="18" customHeight="1">
      <c r="A52" s="105">
        <v>49</v>
      </c>
      <c r="B52" s="175" t="s">
        <v>149</v>
      </c>
      <c r="C52" s="179">
        <v>7</v>
      </c>
      <c r="D52" s="183">
        <v>7.8</v>
      </c>
      <c r="E52" s="179">
        <v>5.5</v>
      </c>
      <c r="F52" s="179">
        <v>4</v>
      </c>
      <c r="G52" s="179">
        <v>7</v>
      </c>
      <c r="H52" s="134">
        <v>8.25</v>
      </c>
      <c r="I52" s="69">
        <f t="shared" si="0"/>
        <v>6.416666666666667</v>
      </c>
      <c r="J52" s="104">
        <f t="shared" si="1"/>
        <v>26.71666666666667</v>
      </c>
      <c r="K52" s="174" t="s">
        <v>38</v>
      </c>
      <c r="L52" s="174" t="s">
        <v>415</v>
      </c>
    </row>
    <row r="53" spans="1:12" ht="18" customHeight="1">
      <c r="A53" s="105">
        <v>50</v>
      </c>
      <c r="B53" s="175" t="s">
        <v>45</v>
      </c>
      <c r="C53" s="179"/>
      <c r="D53" s="179"/>
      <c r="E53" s="179"/>
      <c r="F53" s="179"/>
      <c r="G53" s="179"/>
      <c r="H53" s="134"/>
      <c r="I53" s="69">
        <f t="shared" si="0"/>
      </c>
      <c r="J53" s="104">
        <f t="shared" si="1"/>
      </c>
      <c r="K53" s="174" t="s">
        <v>37</v>
      </c>
      <c r="L53" s="174" t="s">
        <v>416</v>
      </c>
    </row>
    <row r="54" spans="1:12" ht="18" customHeight="1">
      <c r="A54" s="105">
        <v>51</v>
      </c>
      <c r="B54" s="175" t="s">
        <v>150</v>
      </c>
      <c r="C54" s="179">
        <v>5</v>
      </c>
      <c r="D54" s="183">
        <v>6.8</v>
      </c>
      <c r="E54" s="179">
        <v>5</v>
      </c>
      <c r="F54" s="179">
        <v>1.5</v>
      </c>
      <c r="G54" s="179">
        <v>7.5</v>
      </c>
      <c r="H54" s="134">
        <v>5</v>
      </c>
      <c r="I54" s="69">
        <f t="shared" si="0"/>
        <v>4.666666666666667</v>
      </c>
      <c r="J54" s="104">
        <f t="shared" si="1"/>
        <v>21.46666666666667</v>
      </c>
      <c r="K54" s="174" t="s">
        <v>41</v>
      </c>
      <c r="L54" s="174" t="s">
        <v>417</v>
      </c>
    </row>
    <row r="55" spans="1:12" ht="18" customHeight="1">
      <c r="A55" s="105">
        <v>52</v>
      </c>
      <c r="B55" s="175" t="s">
        <v>151</v>
      </c>
      <c r="C55" s="179">
        <v>3.5</v>
      </c>
      <c r="D55" s="183">
        <v>3.8</v>
      </c>
      <c r="E55" s="179">
        <v>3</v>
      </c>
      <c r="F55" s="179">
        <v>1.5</v>
      </c>
      <c r="G55" s="179">
        <v>1</v>
      </c>
      <c r="H55" s="134">
        <v>2.75</v>
      </c>
      <c r="I55" s="69">
        <f t="shared" si="0"/>
        <v>1.75</v>
      </c>
      <c r="J55" s="104">
        <f t="shared" si="1"/>
        <v>12.05</v>
      </c>
      <c r="K55" s="174" t="s">
        <v>38</v>
      </c>
      <c r="L55" s="174" t="s">
        <v>418</v>
      </c>
    </row>
    <row r="56" spans="1:12" ht="18" customHeight="1">
      <c r="A56" s="105">
        <v>53</v>
      </c>
      <c r="B56" s="175" t="s">
        <v>152</v>
      </c>
      <c r="C56" s="179">
        <v>5</v>
      </c>
      <c r="D56" s="183">
        <v>3</v>
      </c>
      <c r="E56" s="179">
        <v>2</v>
      </c>
      <c r="F56" s="179">
        <v>2</v>
      </c>
      <c r="G56" s="179">
        <v>3</v>
      </c>
      <c r="H56" s="134">
        <v>2.5</v>
      </c>
      <c r="I56" s="69">
        <f t="shared" si="0"/>
        <v>2.5</v>
      </c>
      <c r="J56" s="104">
        <f t="shared" si="1"/>
        <v>12.5</v>
      </c>
      <c r="K56" s="174" t="s">
        <v>37</v>
      </c>
      <c r="L56" s="174" t="s">
        <v>419</v>
      </c>
    </row>
    <row r="57" spans="1:12" ht="18" customHeight="1">
      <c r="A57" s="105">
        <v>54</v>
      </c>
      <c r="B57" s="175" t="s">
        <v>153</v>
      </c>
      <c r="C57" s="179">
        <v>5.5</v>
      </c>
      <c r="D57" s="183">
        <v>3.8</v>
      </c>
      <c r="E57" s="179">
        <v>4</v>
      </c>
      <c r="F57" s="179">
        <v>2</v>
      </c>
      <c r="G57" s="179">
        <v>3</v>
      </c>
      <c r="H57" s="134">
        <v>2.75</v>
      </c>
      <c r="I57" s="69">
        <f t="shared" si="0"/>
        <v>2.5833333333333335</v>
      </c>
      <c r="J57" s="104">
        <f t="shared" si="1"/>
        <v>15.883333333333335</v>
      </c>
      <c r="K57" s="174" t="s">
        <v>35</v>
      </c>
      <c r="L57" s="174" t="s">
        <v>420</v>
      </c>
    </row>
    <row r="58" spans="1:12" ht="18" customHeight="1">
      <c r="A58" s="105">
        <v>55</v>
      </c>
      <c r="B58" s="175" t="s">
        <v>154</v>
      </c>
      <c r="C58" s="179">
        <v>6</v>
      </c>
      <c r="D58" s="183">
        <v>5</v>
      </c>
      <c r="E58" s="179">
        <v>5</v>
      </c>
      <c r="F58" s="179">
        <v>3.5</v>
      </c>
      <c r="G58" s="179">
        <v>6</v>
      </c>
      <c r="H58" s="134">
        <v>7.5</v>
      </c>
      <c r="I58" s="69">
        <f t="shared" si="0"/>
        <v>5.666666666666667</v>
      </c>
      <c r="J58" s="104">
        <f t="shared" si="1"/>
        <v>21.666666666666668</v>
      </c>
      <c r="K58" s="174" t="s">
        <v>34</v>
      </c>
      <c r="L58" s="174" t="s">
        <v>421</v>
      </c>
    </row>
    <row r="59" spans="1:12" ht="18" customHeight="1">
      <c r="A59" s="105">
        <v>56</v>
      </c>
      <c r="B59" s="175" t="s">
        <v>155</v>
      </c>
      <c r="C59" s="179">
        <v>6</v>
      </c>
      <c r="D59" s="183">
        <v>9.4</v>
      </c>
      <c r="E59" s="179">
        <v>4</v>
      </c>
      <c r="F59" s="179">
        <v>5</v>
      </c>
      <c r="G59" s="179">
        <v>8.5</v>
      </c>
      <c r="H59" s="134">
        <v>8.5</v>
      </c>
      <c r="I59" s="69">
        <f t="shared" si="0"/>
        <v>7.333333333333333</v>
      </c>
      <c r="J59" s="104">
        <f t="shared" si="1"/>
        <v>26.73333333333333</v>
      </c>
      <c r="K59" s="174" t="s">
        <v>41</v>
      </c>
      <c r="L59" s="174" t="s">
        <v>422</v>
      </c>
    </row>
    <row r="60" spans="1:12" ht="18" customHeight="1">
      <c r="A60" s="105">
        <v>57</v>
      </c>
      <c r="B60" s="175" t="s">
        <v>156</v>
      </c>
      <c r="C60" s="179">
        <v>0</v>
      </c>
      <c r="D60" s="183">
        <v>9</v>
      </c>
      <c r="E60" s="179">
        <v>4</v>
      </c>
      <c r="F60" s="179">
        <v>5.5</v>
      </c>
      <c r="G60" s="179">
        <v>7.5</v>
      </c>
      <c r="H60" s="134">
        <v>7.5</v>
      </c>
      <c r="I60" s="69">
        <f t="shared" si="0"/>
        <v>6.833333333333333</v>
      </c>
      <c r="J60" s="104">
        <f t="shared" si="1"/>
        <v>19.833333333333332</v>
      </c>
      <c r="K60" s="174" t="s">
        <v>41</v>
      </c>
      <c r="L60" s="174" t="s">
        <v>423</v>
      </c>
    </row>
    <row r="61" spans="1:12" ht="18" customHeight="1">
      <c r="A61" s="105">
        <v>58</v>
      </c>
      <c r="B61" s="175" t="s">
        <v>46</v>
      </c>
      <c r="C61" s="179">
        <v>0</v>
      </c>
      <c r="D61" s="183">
        <v>6.4</v>
      </c>
      <c r="E61" s="179">
        <v>4</v>
      </c>
      <c r="F61" s="179">
        <v>5.5</v>
      </c>
      <c r="G61" s="179">
        <v>5</v>
      </c>
      <c r="H61" s="134">
        <v>7.25</v>
      </c>
      <c r="I61" s="69">
        <f t="shared" si="0"/>
        <v>5.916666666666667</v>
      </c>
      <c r="J61" s="104">
        <f t="shared" si="1"/>
        <v>16.316666666666666</v>
      </c>
      <c r="K61" s="174" t="s">
        <v>34</v>
      </c>
      <c r="L61" s="174" t="s">
        <v>424</v>
      </c>
    </row>
    <row r="62" spans="1:12" ht="18" customHeight="1">
      <c r="A62" s="105">
        <v>59</v>
      </c>
      <c r="B62" s="175" t="s">
        <v>157</v>
      </c>
      <c r="C62" s="179">
        <v>7</v>
      </c>
      <c r="D62" s="183">
        <v>8</v>
      </c>
      <c r="E62" s="179">
        <v>8.5</v>
      </c>
      <c r="F62" s="179">
        <v>5</v>
      </c>
      <c r="G62" s="179">
        <v>5</v>
      </c>
      <c r="H62" s="134">
        <v>8.75</v>
      </c>
      <c r="I62" s="69">
        <f t="shared" si="0"/>
        <v>6.25</v>
      </c>
      <c r="J62" s="104">
        <f t="shared" si="1"/>
        <v>29.75</v>
      </c>
      <c r="K62" s="174" t="s">
        <v>41</v>
      </c>
      <c r="L62" s="174" t="s">
        <v>425</v>
      </c>
    </row>
    <row r="63" spans="1:12" ht="18" customHeight="1">
      <c r="A63" s="105">
        <v>60</v>
      </c>
      <c r="B63" s="175" t="s">
        <v>158</v>
      </c>
      <c r="C63" s="179">
        <v>7</v>
      </c>
      <c r="D63" s="183">
        <v>4.2</v>
      </c>
      <c r="E63" s="179">
        <v>4.5</v>
      </c>
      <c r="F63" s="179">
        <v>2.25</v>
      </c>
      <c r="G63" s="179">
        <v>7.5</v>
      </c>
      <c r="H63" s="134">
        <v>5.5</v>
      </c>
      <c r="I63" s="69">
        <f t="shared" si="0"/>
        <v>5.083333333333333</v>
      </c>
      <c r="J63" s="104">
        <f t="shared" si="1"/>
        <v>20.78333333333333</v>
      </c>
      <c r="K63" s="174" t="s">
        <v>40</v>
      </c>
      <c r="L63" s="174" t="s">
        <v>426</v>
      </c>
    </row>
    <row r="64" spans="1:12" ht="18" customHeight="1">
      <c r="A64" s="105">
        <v>61</v>
      </c>
      <c r="B64" s="175" t="s">
        <v>159</v>
      </c>
      <c r="C64" s="179">
        <v>6</v>
      </c>
      <c r="D64" s="183">
        <v>2.8</v>
      </c>
      <c r="E64" s="179">
        <v>2.5</v>
      </c>
      <c r="F64" s="179">
        <v>2</v>
      </c>
      <c r="G64" s="179">
        <v>5.5</v>
      </c>
      <c r="H64" s="134">
        <v>4.75</v>
      </c>
      <c r="I64" s="69">
        <f t="shared" si="0"/>
        <v>4.083333333333333</v>
      </c>
      <c r="J64" s="104">
        <f t="shared" si="1"/>
        <v>15.383333333333333</v>
      </c>
      <c r="K64" s="174" t="s">
        <v>40</v>
      </c>
      <c r="L64" s="174" t="s">
        <v>427</v>
      </c>
    </row>
    <row r="65" spans="1:12" ht="18" customHeight="1">
      <c r="A65" s="105">
        <v>62</v>
      </c>
      <c r="B65" s="175" t="s">
        <v>160</v>
      </c>
      <c r="C65" s="179">
        <v>5</v>
      </c>
      <c r="D65" s="183">
        <v>5.6</v>
      </c>
      <c r="E65" s="179">
        <v>3</v>
      </c>
      <c r="F65" s="179">
        <v>4</v>
      </c>
      <c r="G65" s="179">
        <v>6</v>
      </c>
      <c r="H65" s="134">
        <v>6.5</v>
      </c>
      <c r="I65" s="69">
        <f t="shared" si="0"/>
        <v>5.5</v>
      </c>
      <c r="J65" s="104">
        <f t="shared" si="1"/>
        <v>19.1</v>
      </c>
      <c r="K65" s="174" t="s">
        <v>34</v>
      </c>
      <c r="L65" s="174" t="s">
        <v>428</v>
      </c>
    </row>
    <row r="66" spans="1:12" ht="18" customHeight="1">
      <c r="A66" s="105">
        <v>63</v>
      </c>
      <c r="B66" s="175" t="s">
        <v>161</v>
      </c>
      <c r="C66" s="179">
        <v>3</v>
      </c>
      <c r="D66" s="183">
        <v>4.4</v>
      </c>
      <c r="E66" s="179">
        <v>3</v>
      </c>
      <c r="F66" s="179">
        <v>4.5</v>
      </c>
      <c r="G66" s="179">
        <v>5</v>
      </c>
      <c r="H66" s="134">
        <v>5.75</v>
      </c>
      <c r="I66" s="69">
        <f t="shared" si="0"/>
        <v>5.083333333333333</v>
      </c>
      <c r="J66" s="104">
        <f t="shared" si="1"/>
        <v>15.483333333333334</v>
      </c>
      <c r="K66" s="174" t="s">
        <v>34</v>
      </c>
      <c r="L66" s="174" t="s">
        <v>429</v>
      </c>
    </row>
    <row r="67" spans="1:12" ht="18" customHeight="1">
      <c r="A67" s="105">
        <v>64</v>
      </c>
      <c r="B67" s="175" t="s">
        <v>162</v>
      </c>
      <c r="C67" s="179">
        <v>5</v>
      </c>
      <c r="D67" s="183">
        <v>8</v>
      </c>
      <c r="E67" s="179">
        <v>4.5</v>
      </c>
      <c r="F67" s="179">
        <v>5.25</v>
      </c>
      <c r="G67" s="179">
        <v>8</v>
      </c>
      <c r="H67" s="134">
        <v>6.25</v>
      </c>
      <c r="I67" s="69">
        <f t="shared" si="0"/>
        <v>6.5</v>
      </c>
      <c r="J67" s="104">
        <f t="shared" si="1"/>
        <v>24</v>
      </c>
      <c r="K67" s="174" t="s">
        <v>41</v>
      </c>
      <c r="L67" s="174" t="s">
        <v>430</v>
      </c>
    </row>
    <row r="68" spans="1:12" ht="18" customHeight="1">
      <c r="A68" s="105">
        <v>65</v>
      </c>
      <c r="B68" s="175" t="s">
        <v>163</v>
      </c>
      <c r="C68" s="179">
        <v>7</v>
      </c>
      <c r="D68" s="183">
        <v>8.2</v>
      </c>
      <c r="E68" s="179">
        <v>5</v>
      </c>
      <c r="F68" s="179">
        <v>5</v>
      </c>
      <c r="G68" s="179">
        <v>7</v>
      </c>
      <c r="H68" s="134">
        <v>8</v>
      </c>
      <c r="I68" s="69">
        <f t="shared" si="0"/>
        <v>6.666666666666667</v>
      </c>
      <c r="J68" s="104">
        <f t="shared" si="1"/>
        <v>26.866666666666667</v>
      </c>
      <c r="K68" s="174" t="s">
        <v>36</v>
      </c>
      <c r="L68" s="174" t="s">
        <v>431</v>
      </c>
    </row>
    <row r="69" spans="1:12" ht="18" customHeight="1">
      <c r="A69" s="105">
        <v>66</v>
      </c>
      <c r="B69" s="175" t="s">
        <v>164</v>
      </c>
      <c r="C69" s="179">
        <v>5</v>
      </c>
      <c r="D69" s="183">
        <v>5.2</v>
      </c>
      <c r="E69" s="179">
        <v>2</v>
      </c>
      <c r="F69" s="179">
        <v>2</v>
      </c>
      <c r="G69" s="179">
        <v>3</v>
      </c>
      <c r="H69" s="134">
        <v>5.75</v>
      </c>
      <c r="I69" s="69">
        <f aca="true" t="shared" si="2" ref="I69:I132">IF((F69+G69+H69)=0,"",(F69+G69+H69)/3)</f>
        <v>3.5833333333333335</v>
      </c>
      <c r="J69" s="104">
        <f aca="true" t="shared" si="3" ref="J69:J132">IF(I69="","",C69+D69+E69+I69)</f>
        <v>15.783333333333333</v>
      </c>
      <c r="K69" s="174" t="s">
        <v>39</v>
      </c>
      <c r="L69" s="174" t="s">
        <v>432</v>
      </c>
    </row>
    <row r="70" spans="1:12" ht="18" customHeight="1">
      <c r="A70" s="105">
        <v>67</v>
      </c>
      <c r="B70" s="175" t="s">
        <v>165</v>
      </c>
      <c r="C70" s="179">
        <v>2</v>
      </c>
      <c r="D70" s="183">
        <v>4.4</v>
      </c>
      <c r="E70" s="179">
        <v>2</v>
      </c>
      <c r="F70" s="179">
        <v>3.5</v>
      </c>
      <c r="G70" s="179">
        <v>6</v>
      </c>
      <c r="H70" s="134">
        <v>2.5</v>
      </c>
      <c r="I70" s="69">
        <f t="shared" si="2"/>
        <v>4</v>
      </c>
      <c r="J70" s="104">
        <f t="shared" si="3"/>
        <v>12.4</v>
      </c>
      <c r="K70" s="174" t="s">
        <v>40</v>
      </c>
      <c r="L70" s="174" t="s">
        <v>433</v>
      </c>
    </row>
    <row r="71" spans="1:12" ht="18" customHeight="1">
      <c r="A71" s="105">
        <v>68</v>
      </c>
      <c r="B71" s="175" t="s">
        <v>166</v>
      </c>
      <c r="C71" s="179">
        <v>3</v>
      </c>
      <c r="D71" s="183">
        <v>3.2</v>
      </c>
      <c r="E71" s="179">
        <v>1.5</v>
      </c>
      <c r="F71" s="179">
        <v>1.5</v>
      </c>
      <c r="G71" s="179">
        <v>7</v>
      </c>
      <c r="H71" s="134">
        <v>2.75</v>
      </c>
      <c r="I71" s="69">
        <f t="shared" si="2"/>
        <v>3.75</v>
      </c>
      <c r="J71" s="104">
        <f t="shared" si="3"/>
        <v>11.45</v>
      </c>
      <c r="K71" s="174" t="s">
        <v>40</v>
      </c>
      <c r="L71" s="174" t="s">
        <v>434</v>
      </c>
    </row>
    <row r="72" spans="1:12" ht="18" customHeight="1">
      <c r="A72" s="105">
        <v>69</v>
      </c>
      <c r="B72" s="175" t="s">
        <v>167</v>
      </c>
      <c r="C72" s="179">
        <v>4.5</v>
      </c>
      <c r="D72" s="183">
        <v>6.8</v>
      </c>
      <c r="E72" s="179">
        <v>4.5</v>
      </c>
      <c r="F72" s="179">
        <v>4</v>
      </c>
      <c r="G72" s="179">
        <v>7</v>
      </c>
      <c r="H72" s="134">
        <v>6.5</v>
      </c>
      <c r="I72" s="69">
        <f t="shared" si="2"/>
        <v>5.833333333333333</v>
      </c>
      <c r="J72" s="104">
        <f t="shared" si="3"/>
        <v>21.633333333333333</v>
      </c>
      <c r="K72" s="174" t="s">
        <v>36</v>
      </c>
      <c r="L72" s="174" t="s">
        <v>435</v>
      </c>
    </row>
    <row r="73" spans="1:12" ht="18" customHeight="1">
      <c r="A73" s="105">
        <v>70</v>
      </c>
      <c r="B73" s="175" t="s">
        <v>168</v>
      </c>
      <c r="C73" s="179">
        <v>6</v>
      </c>
      <c r="D73" s="183">
        <v>4.4</v>
      </c>
      <c r="E73" s="179">
        <v>3</v>
      </c>
      <c r="F73" s="179">
        <v>2</v>
      </c>
      <c r="G73" s="179">
        <v>3.5</v>
      </c>
      <c r="H73" s="134">
        <v>5.25</v>
      </c>
      <c r="I73" s="69">
        <f t="shared" si="2"/>
        <v>3.5833333333333335</v>
      </c>
      <c r="J73" s="104">
        <f t="shared" si="3"/>
        <v>16.983333333333334</v>
      </c>
      <c r="K73" s="174" t="s">
        <v>38</v>
      </c>
      <c r="L73" s="174" t="s">
        <v>436</v>
      </c>
    </row>
    <row r="74" spans="1:12" ht="18" customHeight="1">
      <c r="A74" s="105">
        <v>71</v>
      </c>
      <c r="B74" s="175" t="s">
        <v>169</v>
      </c>
      <c r="C74" s="179">
        <v>8</v>
      </c>
      <c r="D74" s="183">
        <v>8.8</v>
      </c>
      <c r="E74" s="179">
        <v>5.5</v>
      </c>
      <c r="F74" s="179">
        <v>5.25</v>
      </c>
      <c r="G74" s="179">
        <v>8</v>
      </c>
      <c r="H74" s="134">
        <v>8.5</v>
      </c>
      <c r="I74" s="69">
        <f t="shared" si="2"/>
        <v>7.25</v>
      </c>
      <c r="J74" s="104">
        <f t="shared" si="3"/>
        <v>29.55</v>
      </c>
      <c r="K74" s="174" t="s">
        <v>36</v>
      </c>
      <c r="L74" s="174" t="s">
        <v>437</v>
      </c>
    </row>
    <row r="75" spans="1:12" ht="18" customHeight="1">
      <c r="A75" s="105">
        <v>72</v>
      </c>
      <c r="B75" s="175" t="s">
        <v>170</v>
      </c>
      <c r="C75" s="179">
        <v>6</v>
      </c>
      <c r="D75" s="183">
        <v>5.2</v>
      </c>
      <c r="E75" s="179">
        <v>5</v>
      </c>
      <c r="F75" s="179">
        <v>5.5</v>
      </c>
      <c r="G75" s="179">
        <v>6</v>
      </c>
      <c r="H75" s="134">
        <v>6.75</v>
      </c>
      <c r="I75" s="69">
        <f t="shared" si="2"/>
        <v>6.083333333333333</v>
      </c>
      <c r="J75" s="104">
        <f t="shared" si="3"/>
        <v>22.28333333333333</v>
      </c>
      <c r="K75" s="174" t="s">
        <v>36</v>
      </c>
      <c r="L75" s="174" t="s">
        <v>438</v>
      </c>
    </row>
    <row r="76" spans="1:12" ht="18" customHeight="1">
      <c r="A76" s="105">
        <v>73</v>
      </c>
      <c r="B76" s="175" t="s">
        <v>171</v>
      </c>
      <c r="C76" s="179">
        <v>6</v>
      </c>
      <c r="D76" s="183">
        <v>6.4</v>
      </c>
      <c r="E76" s="179">
        <v>6</v>
      </c>
      <c r="F76" s="179">
        <v>2.75</v>
      </c>
      <c r="G76" s="179">
        <v>9</v>
      </c>
      <c r="H76" s="134">
        <v>6</v>
      </c>
      <c r="I76" s="69">
        <f t="shared" si="2"/>
        <v>5.916666666666667</v>
      </c>
      <c r="J76" s="104">
        <f t="shared" si="3"/>
        <v>24.316666666666666</v>
      </c>
      <c r="K76" s="174" t="s">
        <v>38</v>
      </c>
      <c r="L76" s="174" t="s">
        <v>439</v>
      </c>
    </row>
    <row r="77" spans="1:12" ht="18" customHeight="1">
      <c r="A77" s="105">
        <v>74</v>
      </c>
      <c r="B77" s="175" t="s">
        <v>172</v>
      </c>
      <c r="C77" s="179">
        <v>6</v>
      </c>
      <c r="D77" s="183">
        <v>3</v>
      </c>
      <c r="E77" s="179">
        <v>2</v>
      </c>
      <c r="F77" s="179">
        <v>1.25</v>
      </c>
      <c r="G77" s="179">
        <v>5</v>
      </c>
      <c r="H77" s="134">
        <v>2.5</v>
      </c>
      <c r="I77" s="69">
        <f t="shared" si="2"/>
        <v>2.9166666666666665</v>
      </c>
      <c r="J77" s="104">
        <f t="shared" si="3"/>
        <v>13.916666666666666</v>
      </c>
      <c r="K77" s="174" t="s">
        <v>35</v>
      </c>
      <c r="L77" s="174" t="s">
        <v>440</v>
      </c>
    </row>
    <row r="78" spans="1:12" ht="18" customHeight="1">
      <c r="A78" s="105">
        <v>75</v>
      </c>
      <c r="B78" s="175" t="s">
        <v>173</v>
      </c>
      <c r="C78" s="179">
        <v>5</v>
      </c>
      <c r="D78" s="183">
        <v>4.2</v>
      </c>
      <c r="E78" s="179">
        <v>4</v>
      </c>
      <c r="F78" s="179">
        <v>1</v>
      </c>
      <c r="G78" s="179">
        <v>2.5</v>
      </c>
      <c r="H78" s="134">
        <v>3.75</v>
      </c>
      <c r="I78" s="69">
        <f t="shared" si="2"/>
        <v>2.4166666666666665</v>
      </c>
      <c r="J78" s="104">
        <f t="shared" si="3"/>
        <v>15.616666666666665</v>
      </c>
      <c r="K78" s="174" t="s">
        <v>34</v>
      </c>
      <c r="L78" s="174" t="s">
        <v>441</v>
      </c>
    </row>
    <row r="79" spans="1:12" ht="18" customHeight="1">
      <c r="A79" s="105">
        <v>76</v>
      </c>
      <c r="B79" s="175" t="s">
        <v>174</v>
      </c>
      <c r="C79" s="179">
        <v>3</v>
      </c>
      <c r="D79" s="183">
        <v>3</v>
      </c>
      <c r="E79" s="179">
        <v>2</v>
      </c>
      <c r="F79" s="179">
        <v>1</v>
      </c>
      <c r="G79" s="179">
        <v>2.5</v>
      </c>
      <c r="H79" s="134">
        <v>4</v>
      </c>
      <c r="I79" s="69">
        <f t="shared" si="2"/>
        <v>2.5</v>
      </c>
      <c r="J79" s="104">
        <f t="shared" si="3"/>
        <v>10.5</v>
      </c>
      <c r="K79" s="174" t="s">
        <v>40</v>
      </c>
      <c r="L79" s="174" t="s">
        <v>442</v>
      </c>
    </row>
    <row r="80" spans="1:12" ht="18" customHeight="1">
      <c r="A80" s="105">
        <v>77</v>
      </c>
      <c r="B80" s="175" t="s">
        <v>175</v>
      </c>
      <c r="C80" s="179">
        <v>6.5</v>
      </c>
      <c r="D80" s="183">
        <v>5</v>
      </c>
      <c r="E80" s="179">
        <v>5</v>
      </c>
      <c r="F80" s="179">
        <v>1</v>
      </c>
      <c r="G80" s="179">
        <v>4</v>
      </c>
      <c r="H80" s="134">
        <v>5</v>
      </c>
      <c r="I80" s="69">
        <f t="shared" si="2"/>
        <v>3.3333333333333335</v>
      </c>
      <c r="J80" s="104">
        <f t="shared" si="3"/>
        <v>19.833333333333332</v>
      </c>
      <c r="K80" s="174" t="s">
        <v>39</v>
      </c>
      <c r="L80" s="174" t="s">
        <v>443</v>
      </c>
    </row>
    <row r="81" spans="1:12" ht="18" customHeight="1">
      <c r="A81" s="105">
        <v>78</v>
      </c>
      <c r="B81" s="175" t="s">
        <v>47</v>
      </c>
      <c r="C81" s="179">
        <v>4.5</v>
      </c>
      <c r="D81" s="183">
        <v>6.8</v>
      </c>
      <c r="E81" s="179">
        <v>4</v>
      </c>
      <c r="F81" s="179">
        <v>1.75</v>
      </c>
      <c r="G81" s="179">
        <v>6</v>
      </c>
      <c r="H81" s="134">
        <v>5.25</v>
      </c>
      <c r="I81" s="69">
        <f t="shared" si="2"/>
        <v>4.333333333333333</v>
      </c>
      <c r="J81" s="104">
        <f t="shared" si="3"/>
        <v>19.633333333333333</v>
      </c>
      <c r="K81" s="174" t="s">
        <v>39</v>
      </c>
      <c r="L81" s="174" t="s">
        <v>444</v>
      </c>
    </row>
    <row r="82" spans="1:12" ht="18" customHeight="1">
      <c r="A82" s="105">
        <v>79</v>
      </c>
      <c r="B82" s="175" t="s">
        <v>176</v>
      </c>
      <c r="C82" s="179">
        <v>4</v>
      </c>
      <c r="D82" s="183">
        <v>3.6</v>
      </c>
      <c r="E82" s="179">
        <v>4</v>
      </c>
      <c r="F82" s="179">
        <v>1.75</v>
      </c>
      <c r="G82" s="179">
        <v>6.5</v>
      </c>
      <c r="H82" s="134">
        <v>4.75</v>
      </c>
      <c r="I82" s="69">
        <f t="shared" si="2"/>
        <v>4.333333333333333</v>
      </c>
      <c r="J82" s="104">
        <f t="shared" si="3"/>
        <v>15.933333333333334</v>
      </c>
      <c r="K82" s="174" t="s">
        <v>34</v>
      </c>
      <c r="L82" s="174" t="s">
        <v>445</v>
      </c>
    </row>
    <row r="83" spans="1:12" ht="18" customHeight="1">
      <c r="A83" s="105">
        <v>80</v>
      </c>
      <c r="B83" s="175" t="s">
        <v>177</v>
      </c>
      <c r="C83" s="179">
        <v>3.5</v>
      </c>
      <c r="D83" s="183">
        <v>4.4</v>
      </c>
      <c r="E83" s="179">
        <v>4</v>
      </c>
      <c r="F83" s="179">
        <v>0.75</v>
      </c>
      <c r="G83" s="179">
        <v>6.5</v>
      </c>
      <c r="H83" s="134">
        <v>3.75</v>
      </c>
      <c r="I83" s="69">
        <f t="shared" si="2"/>
        <v>3.6666666666666665</v>
      </c>
      <c r="J83" s="104">
        <f t="shared" si="3"/>
        <v>15.566666666666666</v>
      </c>
      <c r="K83" s="174" t="s">
        <v>37</v>
      </c>
      <c r="L83" s="174" t="s">
        <v>446</v>
      </c>
    </row>
    <row r="84" spans="1:12" ht="18" customHeight="1">
      <c r="A84" s="105">
        <v>81</v>
      </c>
      <c r="B84" s="175" t="s">
        <v>178</v>
      </c>
      <c r="C84" s="179">
        <v>5.5</v>
      </c>
      <c r="D84" s="183">
        <v>4.4</v>
      </c>
      <c r="E84" s="179">
        <v>3.5</v>
      </c>
      <c r="F84" s="179">
        <v>1.5</v>
      </c>
      <c r="G84" s="179">
        <v>5</v>
      </c>
      <c r="H84" s="134">
        <v>5.25</v>
      </c>
      <c r="I84" s="69">
        <f t="shared" si="2"/>
        <v>3.9166666666666665</v>
      </c>
      <c r="J84" s="104">
        <f t="shared" si="3"/>
        <v>17.316666666666666</v>
      </c>
      <c r="K84" s="174" t="s">
        <v>40</v>
      </c>
      <c r="L84" s="174" t="s">
        <v>447</v>
      </c>
    </row>
    <row r="85" spans="1:12" ht="18" customHeight="1">
      <c r="A85" s="105">
        <v>82</v>
      </c>
      <c r="B85" s="175" t="s">
        <v>179</v>
      </c>
      <c r="C85" s="179">
        <v>6</v>
      </c>
      <c r="D85" s="183">
        <v>6</v>
      </c>
      <c r="E85" s="179">
        <v>3.5</v>
      </c>
      <c r="F85" s="179">
        <v>4.75</v>
      </c>
      <c r="G85" s="179">
        <v>7</v>
      </c>
      <c r="H85" s="134">
        <v>6.5</v>
      </c>
      <c r="I85" s="69">
        <f t="shared" si="2"/>
        <v>6.083333333333333</v>
      </c>
      <c r="J85" s="104">
        <f t="shared" si="3"/>
        <v>21.583333333333332</v>
      </c>
      <c r="K85" s="174" t="s">
        <v>36</v>
      </c>
      <c r="L85" s="174" t="s">
        <v>448</v>
      </c>
    </row>
    <row r="86" spans="1:12" ht="18" customHeight="1">
      <c r="A86" s="105">
        <v>83</v>
      </c>
      <c r="B86" s="175" t="s">
        <v>180</v>
      </c>
      <c r="C86" s="179">
        <v>4</v>
      </c>
      <c r="D86" s="183">
        <v>4.8</v>
      </c>
      <c r="E86" s="179">
        <v>2</v>
      </c>
      <c r="F86" s="179">
        <v>1</v>
      </c>
      <c r="G86" s="179">
        <v>4.5</v>
      </c>
      <c r="H86" s="134">
        <v>1.75</v>
      </c>
      <c r="I86" s="69">
        <f t="shared" si="2"/>
        <v>2.4166666666666665</v>
      </c>
      <c r="J86" s="104">
        <f t="shared" si="3"/>
        <v>13.216666666666667</v>
      </c>
      <c r="K86" s="174" t="s">
        <v>37</v>
      </c>
      <c r="L86" s="174" t="s">
        <v>449</v>
      </c>
    </row>
    <row r="87" spans="1:12" ht="18" customHeight="1">
      <c r="A87" s="105">
        <v>84</v>
      </c>
      <c r="B87" s="175" t="s">
        <v>181</v>
      </c>
      <c r="C87" s="179">
        <v>5</v>
      </c>
      <c r="D87" s="183">
        <v>8</v>
      </c>
      <c r="E87" s="179">
        <v>4.5</v>
      </c>
      <c r="F87" s="179">
        <v>5</v>
      </c>
      <c r="G87" s="179">
        <v>8.5</v>
      </c>
      <c r="H87" s="134">
        <v>5</v>
      </c>
      <c r="I87" s="69">
        <f t="shared" si="2"/>
        <v>6.166666666666667</v>
      </c>
      <c r="J87" s="104">
        <f t="shared" si="3"/>
        <v>23.666666666666668</v>
      </c>
      <c r="K87" s="174" t="s">
        <v>36</v>
      </c>
      <c r="L87" s="174" t="s">
        <v>450</v>
      </c>
    </row>
    <row r="88" spans="1:12" ht="18" customHeight="1">
      <c r="A88" s="105">
        <v>85</v>
      </c>
      <c r="B88" s="175" t="s">
        <v>182</v>
      </c>
      <c r="C88" s="179">
        <v>6</v>
      </c>
      <c r="D88" s="183">
        <v>8.2</v>
      </c>
      <c r="E88" s="179">
        <v>7</v>
      </c>
      <c r="F88" s="179">
        <v>5.75</v>
      </c>
      <c r="G88" s="179">
        <v>7</v>
      </c>
      <c r="H88" s="134">
        <v>7.25</v>
      </c>
      <c r="I88" s="69">
        <f t="shared" si="2"/>
        <v>6.666666666666667</v>
      </c>
      <c r="J88" s="104">
        <f t="shared" si="3"/>
        <v>27.866666666666667</v>
      </c>
      <c r="K88" s="174" t="s">
        <v>41</v>
      </c>
      <c r="L88" s="174" t="s">
        <v>451</v>
      </c>
    </row>
    <row r="89" spans="1:12" ht="18" customHeight="1">
      <c r="A89" s="105">
        <v>86</v>
      </c>
      <c r="B89" s="175" t="s">
        <v>182</v>
      </c>
      <c r="C89" s="179">
        <v>7</v>
      </c>
      <c r="D89" s="183">
        <v>6</v>
      </c>
      <c r="E89" s="179">
        <v>5.5</v>
      </c>
      <c r="F89" s="179">
        <v>2.5</v>
      </c>
      <c r="G89" s="179">
        <v>2.5</v>
      </c>
      <c r="H89" s="134">
        <v>3</v>
      </c>
      <c r="I89" s="69">
        <f t="shared" si="2"/>
        <v>2.6666666666666665</v>
      </c>
      <c r="J89" s="104">
        <f t="shared" si="3"/>
        <v>21.166666666666668</v>
      </c>
      <c r="K89" s="174" t="s">
        <v>35</v>
      </c>
      <c r="L89" s="174" t="s">
        <v>452</v>
      </c>
    </row>
    <row r="90" spans="1:12" ht="18" customHeight="1">
      <c r="A90" s="105">
        <v>87</v>
      </c>
      <c r="B90" s="175" t="s">
        <v>183</v>
      </c>
      <c r="C90" s="179">
        <v>4.5</v>
      </c>
      <c r="D90" s="183">
        <v>4.6</v>
      </c>
      <c r="E90" s="179">
        <v>3</v>
      </c>
      <c r="F90" s="179">
        <v>3</v>
      </c>
      <c r="G90" s="179">
        <v>5</v>
      </c>
      <c r="H90" s="134">
        <v>3.75</v>
      </c>
      <c r="I90" s="69">
        <f t="shared" si="2"/>
        <v>3.9166666666666665</v>
      </c>
      <c r="J90" s="104">
        <f t="shared" si="3"/>
        <v>16.016666666666666</v>
      </c>
      <c r="K90" s="174" t="s">
        <v>38</v>
      </c>
      <c r="L90" s="174" t="s">
        <v>453</v>
      </c>
    </row>
    <row r="91" spans="1:12" ht="18" customHeight="1">
      <c r="A91" s="105">
        <v>88</v>
      </c>
      <c r="B91" s="175" t="s">
        <v>184</v>
      </c>
      <c r="C91" s="179">
        <v>5</v>
      </c>
      <c r="D91" s="183">
        <v>8.8</v>
      </c>
      <c r="E91" s="179">
        <v>6</v>
      </c>
      <c r="F91" s="179">
        <v>9.25</v>
      </c>
      <c r="G91" s="179">
        <v>10</v>
      </c>
      <c r="H91" s="134">
        <v>8.75</v>
      </c>
      <c r="I91" s="69">
        <f t="shared" si="2"/>
        <v>9.333333333333334</v>
      </c>
      <c r="J91" s="104">
        <f t="shared" si="3"/>
        <v>29.133333333333333</v>
      </c>
      <c r="K91" s="174" t="s">
        <v>41</v>
      </c>
      <c r="L91" s="174" t="s">
        <v>454</v>
      </c>
    </row>
    <row r="92" spans="1:12" ht="18" customHeight="1">
      <c r="A92" s="105">
        <v>89</v>
      </c>
      <c r="B92" s="175" t="s">
        <v>185</v>
      </c>
      <c r="C92" s="179">
        <v>5</v>
      </c>
      <c r="D92" s="183">
        <v>7.6</v>
      </c>
      <c r="E92" s="179">
        <v>3.5</v>
      </c>
      <c r="F92" s="179">
        <v>0.75</v>
      </c>
      <c r="G92" s="179">
        <v>7</v>
      </c>
      <c r="H92" s="134">
        <v>3.25</v>
      </c>
      <c r="I92" s="69">
        <f t="shared" si="2"/>
        <v>3.6666666666666665</v>
      </c>
      <c r="J92" s="104">
        <f t="shared" si="3"/>
        <v>19.76666666666667</v>
      </c>
      <c r="K92" s="174" t="s">
        <v>37</v>
      </c>
      <c r="L92" s="174" t="s">
        <v>455</v>
      </c>
    </row>
    <row r="93" spans="1:12" ht="18" customHeight="1">
      <c r="A93" s="105">
        <v>90</v>
      </c>
      <c r="B93" s="175" t="s">
        <v>186</v>
      </c>
      <c r="C93" s="179">
        <v>6</v>
      </c>
      <c r="D93" s="183">
        <v>4</v>
      </c>
      <c r="E93" s="179">
        <v>3</v>
      </c>
      <c r="F93" s="179">
        <v>3</v>
      </c>
      <c r="G93" s="179">
        <v>4</v>
      </c>
      <c r="H93" s="134">
        <v>5.5</v>
      </c>
      <c r="I93" s="69">
        <f t="shared" si="2"/>
        <v>4.166666666666667</v>
      </c>
      <c r="J93" s="104">
        <f t="shared" si="3"/>
        <v>17.166666666666668</v>
      </c>
      <c r="K93" s="174" t="s">
        <v>40</v>
      </c>
      <c r="L93" s="174" t="s">
        <v>456</v>
      </c>
    </row>
    <row r="94" spans="1:12" ht="18" customHeight="1">
      <c r="A94" s="105">
        <v>91</v>
      </c>
      <c r="B94" s="175" t="s">
        <v>187</v>
      </c>
      <c r="C94" s="179">
        <v>6.5</v>
      </c>
      <c r="D94" s="183">
        <v>6</v>
      </c>
      <c r="E94" s="179">
        <v>3</v>
      </c>
      <c r="F94" s="179">
        <v>3.5</v>
      </c>
      <c r="G94" s="179">
        <v>7</v>
      </c>
      <c r="H94" s="134">
        <v>7.5</v>
      </c>
      <c r="I94" s="69">
        <f t="shared" si="2"/>
        <v>6</v>
      </c>
      <c r="J94" s="104">
        <f t="shared" si="3"/>
        <v>21.5</v>
      </c>
      <c r="K94" s="174" t="s">
        <v>36</v>
      </c>
      <c r="L94" s="174" t="s">
        <v>457</v>
      </c>
    </row>
    <row r="95" spans="1:12" ht="18" customHeight="1">
      <c r="A95" s="105">
        <v>92</v>
      </c>
      <c r="B95" s="175" t="s">
        <v>188</v>
      </c>
      <c r="C95" s="179">
        <v>6.5</v>
      </c>
      <c r="D95" s="183">
        <v>5</v>
      </c>
      <c r="E95" s="179">
        <v>3</v>
      </c>
      <c r="F95" s="179">
        <v>2.25</v>
      </c>
      <c r="G95" s="179">
        <v>5</v>
      </c>
      <c r="H95" s="134">
        <v>3.5</v>
      </c>
      <c r="I95" s="69">
        <f t="shared" si="2"/>
        <v>3.5833333333333335</v>
      </c>
      <c r="J95" s="104">
        <f t="shared" si="3"/>
        <v>18.083333333333332</v>
      </c>
      <c r="K95" s="174" t="s">
        <v>38</v>
      </c>
      <c r="L95" s="174" t="s">
        <v>458</v>
      </c>
    </row>
    <row r="96" spans="1:12" ht="18" customHeight="1">
      <c r="A96" s="105">
        <v>93</v>
      </c>
      <c r="B96" s="175" t="s">
        <v>189</v>
      </c>
      <c r="C96" s="179">
        <v>5.5</v>
      </c>
      <c r="D96" s="183">
        <v>4.6</v>
      </c>
      <c r="E96" s="179">
        <v>3</v>
      </c>
      <c r="F96" s="179">
        <v>1</v>
      </c>
      <c r="G96" s="179">
        <v>5.5</v>
      </c>
      <c r="H96" s="134">
        <v>3.5</v>
      </c>
      <c r="I96" s="69">
        <f t="shared" si="2"/>
        <v>3.3333333333333335</v>
      </c>
      <c r="J96" s="104">
        <f t="shared" si="3"/>
        <v>16.433333333333334</v>
      </c>
      <c r="K96" s="174" t="s">
        <v>34</v>
      </c>
      <c r="L96" s="174" t="s">
        <v>459</v>
      </c>
    </row>
    <row r="97" spans="1:12" ht="18" customHeight="1">
      <c r="A97" s="105">
        <v>94</v>
      </c>
      <c r="B97" s="175" t="s">
        <v>190</v>
      </c>
      <c r="C97" s="179">
        <v>7</v>
      </c>
      <c r="D97" s="183">
        <v>6.6</v>
      </c>
      <c r="E97" s="179">
        <v>5.5</v>
      </c>
      <c r="F97" s="179">
        <v>3.25</v>
      </c>
      <c r="G97" s="179">
        <v>8</v>
      </c>
      <c r="H97" s="134">
        <v>5.25</v>
      </c>
      <c r="I97" s="69">
        <f t="shared" si="2"/>
        <v>5.5</v>
      </c>
      <c r="J97" s="104">
        <f t="shared" si="3"/>
        <v>24.6</v>
      </c>
      <c r="K97" s="174" t="s">
        <v>34</v>
      </c>
      <c r="L97" s="174" t="s">
        <v>460</v>
      </c>
    </row>
    <row r="98" spans="1:12" ht="18" customHeight="1">
      <c r="A98" s="105">
        <v>95</v>
      </c>
      <c r="B98" s="175" t="s">
        <v>191</v>
      </c>
      <c r="C98" s="179">
        <v>4.5</v>
      </c>
      <c r="D98" s="183">
        <v>8.2</v>
      </c>
      <c r="E98" s="179">
        <v>5</v>
      </c>
      <c r="F98" s="179">
        <v>3.5</v>
      </c>
      <c r="G98" s="179">
        <v>9</v>
      </c>
      <c r="H98" s="134">
        <v>6.75</v>
      </c>
      <c r="I98" s="69">
        <f t="shared" si="2"/>
        <v>6.416666666666667</v>
      </c>
      <c r="J98" s="104">
        <f t="shared" si="3"/>
        <v>24.116666666666667</v>
      </c>
      <c r="K98" s="174" t="s">
        <v>36</v>
      </c>
      <c r="L98" s="174" t="s">
        <v>461</v>
      </c>
    </row>
    <row r="99" spans="1:12" ht="18" customHeight="1">
      <c r="A99" s="105">
        <v>96</v>
      </c>
      <c r="B99" s="175" t="s">
        <v>192</v>
      </c>
      <c r="C99" s="179">
        <v>4.5</v>
      </c>
      <c r="D99" s="183">
        <v>2.6</v>
      </c>
      <c r="E99" s="179">
        <v>3</v>
      </c>
      <c r="F99" s="179">
        <v>1</v>
      </c>
      <c r="G99" s="179">
        <v>3</v>
      </c>
      <c r="H99" s="134">
        <v>3.5</v>
      </c>
      <c r="I99" s="69">
        <f t="shared" si="2"/>
        <v>2.5</v>
      </c>
      <c r="J99" s="104">
        <f t="shared" si="3"/>
        <v>12.6</v>
      </c>
      <c r="K99" s="174" t="s">
        <v>40</v>
      </c>
      <c r="L99" s="174" t="s">
        <v>462</v>
      </c>
    </row>
    <row r="100" spans="1:12" ht="18" customHeight="1">
      <c r="A100" s="105">
        <v>97</v>
      </c>
      <c r="B100" s="175" t="s">
        <v>193</v>
      </c>
      <c r="C100" s="179">
        <v>4.5</v>
      </c>
      <c r="D100" s="183">
        <v>3</v>
      </c>
      <c r="E100" s="179">
        <v>3</v>
      </c>
      <c r="F100" s="179">
        <v>1</v>
      </c>
      <c r="G100" s="179">
        <v>1</v>
      </c>
      <c r="H100" s="134">
        <v>3.5</v>
      </c>
      <c r="I100" s="69">
        <f t="shared" si="2"/>
        <v>1.8333333333333333</v>
      </c>
      <c r="J100" s="104">
        <f t="shared" si="3"/>
        <v>12.333333333333334</v>
      </c>
      <c r="K100" s="174" t="s">
        <v>39</v>
      </c>
      <c r="L100" s="174" t="s">
        <v>463</v>
      </c>
    </row>
    <row r="101" spans="1:12" ht="18" customHeight="1">
      <c r="A101" s="105">
        <v>98</v>
      </c>
      <c r="B101" s="175" t="s">
        <v>48</v>
      </c>
      <c r="C101" s="179">
        <v>7</v>
      </c>
      <c r="D101" s="183">
        <v>8.2</v>
      </c>
      <c r="E101" s="179">
        <v>5</v>
      </c>
      <c r="F101" s="179">
        <v>3.5</v>
      </c>
      <c r="G101" s="179">
        <v>8.5</v>
      </c>
      <c r="H101" s="134">
        <v>1.25</v>
      </c>
      <c r="I101" s="69">
        <f t="shared" si="2"/>
        <v>4.416666666666667</v>
      </c>
      <c r="J101" s="104">
        <f t="shared" si="3"/>
        <v>24.616666666666667</v>
      </c>
      <c r="K101" s="174" t="s">
        <v>41</v>
      </c>
      <c r="L101" s="174" t="s">
        <v>464</v>
      </c>
    </row>
    <row r="102" spans="1:12" ht="18" customHeight="1">
      <c r="A102" s="105">
        <v>99</v>
      </c>
      <c r="B102" s="175" t="s">
        <v>194</v>
      </c>
      <c r="C102" s="179">
        <v>6</v>
      </c>
      <c r="D102" s="183">
        <v>4.6</v>
      </c>
      <c r="E102" s="179">
        <v>4</v>
      </c>
      <c r="F102" s="179">
        <v>1.5</v>
      </c>
      <c r="G102" s="179">
        <v>2</v>
      </c>
      <c r="H102" s="134">
        <v>2</v>
      </c>
      <c r="I102" s="69">
        <f t="shared" si="2"/>
        <v>1.8333333333333333</v>
      </c>
      <c r="J102" s="104">
        <f t="shared" si="3"/>
        <v>16.433333333333334</v>
      </c>
      <c r="K102" s="174" t="s">
        <v>39</v>
      </c>
      <c r="L102" s="174" t="s">
        <v>465</v>
      </c>
    </row>
    <row r="103" spans="1:12" ht="18" customHeight="1">
      <c r="A103" s="105">
        <v>100</v>
      </c>
      <c r="B103" s="175" t="s">
        <v>195</v>
      </c>
      <c r="C103" s="179"/>
      <c r="D103" s="179"/>
      <c r="E103" s="179"/>
      <c r="F103" s="179"/>
      <c r="G103" s="179"/>
      <c r="H103" s="134"/>
      <c r="I103" s="69">
        <f t="shared" si="2"/>
      </c>
      <c r="J103" s="104">
        <f t="shared" si="3"/>
      </c>
      <c r="K103" s="174" t="s">
        <v>40</v>
      </c>
      <c r="L103" s="174" t="s">
        <v>466</v>
      </c>
    </row>
    <row r="104" spans="1:12" ht="18" customHeight="1">
      <c r="A104" s="105">
        <v>101</v>
      </c>
      <c r="B104" s="175" t="s">
        <v>196</v>
      </c>
      <c r="C104" s="179">
        <v>4.5</v>
      </c>
      <c r="D104" s="183">
        <v>3.8</v>
      </c>
      <c r="E104" s="179">
        <v>4</v>
      </c>
      <c r="F104" s="179">
        <v>1.75</v>
      </c>
      <c r="G104" s="179">
        <v>7</v>
      </c>
      <c r="H104" s="134">
        <v>3.75</v>
      </c>
      <c r="I104" s="69">
        <f t="shared" si="2"/>
        <v>4.166666666666667</v>
      </c>
      <c r="J104" s="104">
        <f t="shared" si="3"/>
        <v>16.46666666666667</v>
      </c>
      <c r="K104" s="174" t="s">
        <v>37</v>
      </c>
      <c r="L104" s="174" t="s">
        <v>467</v>
      </c>
    </row>
    <row r="105" spans="1:12" ht="18" customHeight="1">
      <c r="A105" s="105">
        <v>102</v>
      </c>
      <c r="B105" s="175" t="s">
        <v>197</v>
      </c>
      <c r="C105" s="179">
        <v>7.5</v>
      </c>
      <c r="D105" s="183">
        <v>5.6</v>
      </c>
      <c r="E105" s="179">
        <v>5</v>
      </c>
      <c r="F105" s="179">
        <v>1.5</v>
      </c>
      <c r="G105" s="179">
        <v>2.5</v>
      </c>
      <c r="H105" s="134">
        <v>2.5</v>
      </c>
      <c r="I105" s="69">
        <f t="shared" si="2"/>
        <v>2.1666666666666665</v>
      </c>
      <c r="J105" s="104">
        <f t="shared" si="3"/>
        <v>20.26666666666667</v>
      </c>
      <c r="K105" s="174" t="s">
        <v>35</v>
      </c>
      <c r="L105" s="174" t="s">
        <v>468</v>
      </c>
    </row>
    <row r="106" spans="1:12" ht="18" customHeight="1">
      <c r="A106" s="105">
        <v>103</v>
      </c>
      <c r="B106" s="175" t="s">
        <v>198</v>
      </c>
      <c r="C106" s="179">
        <v>5</v>
      </c>
      <c r="D106" s="183">
        <v>5.8</v>
      </c>
      <c r="E106" s="179">
        <v>3.5</v>
      </c>
      <c r="F106" s="179">
        <v>4.25</v>
      </c>
      <c r="G106" s="179">
        <v>7</v>
      </c>
      <c r="H106" s="134">
        <v>6.25</v>
      </c>
      <c r="I106" s="69">
        <f t="shared" si="2"/>
        <v>5.833333333333333</v>
      </c>
      <c r="J106" s="104">
        <f t="shared" si="3"/>
        <v>20.133333333333333</v>
      </c>
      <c r="K106" s="174" t="s">
        <v>40</v>
      </c>
      <c r="L106" s="174" t="s">
        <v>469</v>
      </c>
    </row>
    <row r="107" spans="1:12" ht="18" customHeight="1">
      <c r="A107" s="105">
        <v>104</v>
      </c>
      <c r="B107" s="175" t="s">
        <v>199</v>
      </c>
      <c r="C107" s="179">
        <v>7.5</v>
      </c>
      <c r="D107" s="183">
        <v>9.2</v>
      </c>
      <c r="E107" s="179">
        <v>7.5</v>
      </c>
      <c r="F107" s="179">
        <v>6.5</v>
      </c>
      <c r="G107" s="179">
        <v>8</v>
      </c>
      <c r="H107" s="134">
        <v>7.5</v>
      </c>
      <c r="I107" s="69">
        <f t="shared" si="2"/>
        <v>7.333333333333333</v>
      </c>
      <c r="J107" s="104">
        <f t="shared" si="3"/>
        <v>31.53333333333333</v>
      </c>
      <c r="K107" s="174" t="s">
        <v>41</v>
      </c>
      <c r="L107" s="174" t="s">
        <v>470</v>
      </c>
    </row>
    <row r="108" spans="1:12" ht="18" customHeight="1">
      <c r="A108" s="105">
        <v>105</v>
      </c>
      <c r="B108" s="175" t="s">
        <v>200</v>
      </c>
      <c r="C108" s="179">
        <v>4.5</v>
      </c>
      <c r="D108" s="183">
        <v>8.6</v>
      </c>
      <c r="E108" s="179">
        <v>4</v>
      </c>
      <c r="F108" s="179">
        <v>4</v>
      </c>
      <c r="G108" s="179">
        <v>7.5</v>
      </c>
      <c r="H108" s="134">
        <v>6</v>
      </c>
      <c r="I108" s="69">
        <f t="shared" si="2"/>
        <v>5.833333333333333</v>
      </c>
      <c r="J108" s="104">
        <f t="shared" si="3"/>
        <v>22.933333333333334</v>
      </c>
      <c r="K108" s="174" t="s">
        <v>36</v>
      </c>
      <c r="L108" s="174" t="s">
        <v>471</v>
      </c>
    </row>
    <row r="109" spans="1:12" ht="18" customHeight="1">
      <c r="A109" s="105">
        <v>106</v>
      </c>
      <c r="B109" s="175" t="s">
        <v>201</v>
      </c>
      <c r="C109" s="179">
        <v>7</v>
      </c>
      <c r="D109" s="183">
        <v>4.8</v>
      </c>
      <c r="E109" s="179">
        <v>4</v>
      </c>
      <c r="F109" s="179">
        <v>1.5</v>
      </c>
      <c r="G109" s="179">
        <v>6</v>
      </c>
      <c r="H109" s="134">
        <v>5.75</v>
      </c>
      <c r="I109" s="69">
        <f t="shared" si="2"/>
        <v>4.416666666666667</v>
      </c>
      <c r="J109" s="104">
        <f t="shared" si="3"/>
        <v>20.21666666666667</v>
      </c>
      <c r="K109" s="174" t="s">
        <v>34</v>
      </c>
      <c r="L109" s="174" t="s">
        <v>472</v>
      </c>
    </row>
    <row r="110" spans="1:12" ht="18" customHeight="1">
      <c r="A110" s="105">
        <v>107</v>
      </c>
      <c r="B110" s="175" t="s">
        <v>202</v>
      </c>
      <c r="C110" s="179">
        <v>4</v>
      </c>
      <c r="D110" s="183">
        <v>4.8</v>
      </c>
      <c r="E110" s="179">
        <v>3</v>
      </c>
      <c r="F110" s="179">
        <v>3</v>
      </c>
      <c r="G110" s="179">
        <v>3.5</v>
      </c>
      <c r="H110" s="134">
        <v>2.75</v>
      </c>
      <c r="I110" s="69">
        <f t="shared" si="2"/>
        <v>3.0833333333333335</v>
      </c>
      <c r="J110" s="104">
        <f t="shared" si="3"/>
        <v>14.883333333333335</v>
      </c>
      <c r="K110" s="174" t="s">
        <v>36</v>
      </c>
      <c r="L110" s="174" t="s">
        <v>473</v>
      </c>
    </row>
    <row r="111" spans="1:12" ht="18" customHeight="1">
      <c r="A111" s="105">
        <v>108</v>
      </c>
      <c r="B111" s="175" t="s">
        <v>203</v>
      </c>
      <c r="C111" s="179">
        <v>5.5</v>
      </c>
      <c r="D111" s="183">
        <v>4.2</v>
      </c>
      <c r="E111" s="179">
        <v>5</v>
      </c>
      <c r="F111" s="179">
        <v>1</v>
      </c>
      <c r="G111" s="179">
        <v>7.5</v>
      </c>
      <c r="H111" s="134">
        <v>5.75</v>
      </c>
      <c r="I111" s="69">
        <f t="shared" si="2"/>
        <v>4.75</v>
      </c>
      <c r="J111" s="104">
        <f t="shared" si="3"/>
        <v>19.45</v>
      </c>
      <c r="K111" s="174" t="s">
        <v>34</v>
      </c>
      <c r="L111" s="174" t="s">
        <v>474</v>
      </c>
    </row>
    <row r="112" spans="1:12" ht="18" customHeight="1">
      <c r="A112" s="105">
        <v>109</v>
      </c>
      <c r="B112" s="175" t="s">
        <v>204</v>
      </c>
      <c r="C112" s="179">
        <v>5.5</v>
      </c>
      <c r="D112" s="183">
        <v>3.2</v>
      </c>
      <c r="E112" s="179">
        <v>3</v>
      </c>
      <c r="F112" s="179">
        <v>1.25</v>
      </c>
      <c r="G112" s="179">
        <v>4.5</v>
      </c>
      <c r="H112" s="134">
        <v>3.75</v>
      </c>
      <c r="I112" s="69">
        <f t="shared" si="2"/>
        <v>3.1666666666666665</v>
      </c>
      <c r="J112" s="104">
        <f t="shared" si="3"/>
        <v>14.866666666666665</v>
      </c>
      <c r="K112" s="174" t="s">
        <v>39</v>
      </c>
      <c r="L112" s="174" t="s">
        <v>475</v>
      </c>
    </row>
    <row r="113" spans="1:12" ht="18" customHeight="1">
      <c r="A113" s="105">
        <v>110</v>
      </c>
      <c r="B113" s="175" t="s">
        <v>205</v>
      </c>
      <c r="C113" s="179">
        <v>8</v>
      </c>
      <c r="D113" s="183">
        <v>9.4</v>
      </c>
      <c r="E113" s="179">
        <v>6.5</v>
      </c>
      <c r="F113" s="179">
        <v>8.25</v>
      </c>
      <c r="G113" s="179">
        <v>9</v>
      </c>
      <c r="H113" s="134">
        <v>9.25</v>
      </c>
      <c r="I113" s="69">
        <f t="shared" si="2"/>
        <v>8.833333333333334</v>
      </c>
      <c r="J113" s="104">
        <f t="shared" si="3"/>
        <v>32.733333333333334</v>
      </c>
      <c r="K113" s="174" t="s">
        <v>41</v>
      </c>
      <c r="L113" s="174" t="s">
        <v>476</v>
      </c>
    </row>
    <row r="114" spans="1:12" ht="18" customHeight="1">
      <c r="A114" s="105">
        <v>111</v>
      </c>
      <c r="B114" s="175" t="s">
        <v>206</v>
      </c>
      <c r="C114" s="179">
        <v>6.5</v>
      </c>
      <c r="D114" s="183">
        <v>5</v>
      </c>
      <c r="E114" s="179">
        <v>4</v>
      </c>
      <c r="F114" s="179">
        <v>2.25</v>
      </c>
      <c r="G114" s="179">
        <v>2.5</v>
      </c>
      <c r="H114" s="134">
        <v>3</v>
      </c>
      <c r="I114" s="69">
        <f t="shared" si="2"/>
        <v>2.5833333333333335</v>
      </c>
      <c r="J114" s="104">
        <f t="shared" si="3"/>
        <v>18.083333333333332</v>
      </c>
      <c r="K114" s="174" t="s">
        <v>35</v>
      </c>
      <c r="L114" s="174" t="s">
        <v>477</v>
      </c>
    </row>
    <row r="115" spans="1:12" ht="18" customHeight="1">
      <c r="A115" s="105">
        <v>112</v>
      </c>
      <c r="B115" s="175" t="s">
        <v>207</v>
      </c>
      <c r="C115" s="179">
        <v>6</v>
      </c>
      <c r="D115" s="183">
        <v>5</v>
      </c>
      <c r="E115" s="179">
        <v>3.5</v>
      </c>
      <c r="F115" s="179">
        <v>2.25</v>
      </c>
      <c r="G115" s="179">
        <v>4.5</v>
      </c>
      <c r="H115" s="134">
        <v>2.75</v>
      </c>
      <c r="I115" s="69">
        <f t="shared" si="2"/>
        <v>3.1666666666666665</v>
      </c>
      <c r="J115" s="104">
        <f t="shared" si="3"/>
        <v>17.666666666666668</v>
      </c>
      <c r="K115" s="174" t="s">
        <v>39</v>
      </c>
      <c r="L115" s="174" t="s">
        <v>478</v>
      </c>
    </row>
    <row r="116" spans="1:12" ht="18" customHeight="1">
      <c r="A116" s="105">
        <v>113</v>
      </c>
      <c r="B116" s="175" t="s">
        <v>208</v>
      </c>
      <c r="C116" s="179">
        <v>6</v>
      </c>
      <c r="D116" s="183">
        <v>2.4</v>
      </c>
      <c r="E116" s="179">
        <v>3</v>
      </c>
      <c r="F116" s="179">
        <v>2</v>
      </c>
      <c r="G116" s="179">
        <v>4.5</v>
      </c>
      <c r="H116" s="134">
        <v>4.75</v>
      </c>
      <c r="I116" s="69">
        <f t="shared" si="2"/>
        <v>3.75</v>
      </c>
      <c r="J116" s="104">
        <f t="shared" si="3"/>
        <v>15.15</v>
      </c>
      <c r="K116" s="174" t="s">
        <v>34</v>
      </c>
      <c r="L116" s="174" t="s">
        <v>479</v>
      </c>
    </row>
    <row r="117" spans="1:12" ht="18" customHeight="1">
      <c r="A117" s="105">
        <v>114</v>
      </c>
      <c r="B117" s="175" t="s">
        <v>208</v>
      </c>
      <c r="C117" s="179">
        <v>4.5</v>
      </c>
      <c r="D117" s="183">
        <v>3</v>
      </c>
      <c r="E117" s="179">
        <v>3.5</v>
      </c>
      <c r="F117" s="179">
        <v>1</v>
      </c>
      <c r="G117" s="179">
        <v>6.5</v>
      </c>
      <c r="H117" s="134">
        <v>3.75</v>
      </c>
      <c r="I117" s="69">
        <f t="shared" si="2"/>
        <v>3.75</v>
      </c>
      <c r="J117" s="104">
        <f t="shared" si="3"/>
        <v>14.75</v>
      </c>
      <c r="K117" s="174" t="s">
        <v>37</v>
      </c>
      <c r="L117" s="174" t="s">
        <v>480</v>
      </c>
    </row>
    <row r="118" spans="1:12" ht="18" customHeight="1">
      <c r="A118" s="105">
        <v>115</v>
      </c>
      <c r="B118" s="175" t="s">
        <v>209</v>
      </c>
      <c r="C118" s="179">
        <v>5.5</v>
      </c>
      <c r="D118" s="183">
        <v>3.6</v>
      </c>
      <c r="E118" s="179">
        <v>2</v>
      </c>
      <c r="F118" s="179">
        <v>2</v>
      </c>
      <c r="G118" s="179">
        <v>5.5</v>
      </c>
      <c r="H118" s="134">
        <v>2.75</v>
      </c>
      <c r="I118" s="69">
        <f t="shared" si="2"/>
        <v>3.4166666666666665</v>
      </c>
      <c r="J118" s="104">
        <f t="shared" si="3"/>
        <v>14.516666666666666</v>
      </c>
      <c r="K118" s="174" t="s">
        <v>40</v>
      </c>
      <c r="L118" s="174" t="s">
        <v>481</v>
      </c>
    </row>
    <row r="119" spans="1:12" ht="18" customHeight="1">
      <c r="A119" s="105">
        <v>116</v>
      </c>
      <c r="B119" s="175" t="s">
        <v>210</v>
      </c>
      <c r="C119" s="179">
        <v>4</v>
      </c>
      <c r="D119" s="183">
        <v>4.8</v>
      </c>
      <c r="E119" s="179">
        <v>2.5</v>
      </c>
      <c r="F119" s="179">
        <v>1.5</v>
      </c>
      <c r="G119" s="179">
        <v>8</v>
      </c>
      <c r="H119" s="134">
        <v>3.5</v>
      </c>
      <c r="I119" s="69">
        <f t="shared" si="2"/>
        <v>4.333333333333333</v>
      </c>
      <c r="J119" s="104">
        <f t="shared" si="3"/>
        <v>15.633333333333333</v>
      </c>
      <c r="K119" s="174" t="s">
        <v>38</v>
      </c>
      <c r="L119" s="174" t="s">
        <v>482</v>
      </c>
    </row>
    <row r="120" spans="1:12" ht="18" customHeight="1">
      <c r="A120" s="105">
        <v>117</v>
      </c>
      <c r="B120" s="175" t="s">
        <v>211</v>
      </c>
      <c r="C120" s="179">
        <v>6.5</v>
      </c>
      <c r="D120" s="183">
        <v>5.6</v>
      </c>
      <c r="E120" s="179">
        <v>3</v>
      </c>
      <c r="F120" s="179">
        <v>1.5</v>
      </c>
      <c r="G120" s="179">
        <v>7.5</v>
      </c>
      <c r="H120" s="134">
        <v>3.25</v>
      </c>
      <c r="I120" s="69">
        <f t="shared" si="2"/>
        <v>4.083333333333333</v>
      </c>
      <c r="J120" s="104">
        <f t="shared" si="3"/>
        <v>19.183333333333334</v>
      </c>
      <c r="K120" s="174" t="s">
        <v>37</v>
      </c>
      <c r="L120" s="174" t="s">
        <v>483</v>
      </c>
    </row>
    <row r="121" spans="1:12" ht="18" customHeight="1">
      <c r="A121" s="105">
        <v>118</v>
      </c>
      <c r="B121" s="175" t="s">
        <v>212</v>
      </c>
      <c r="C121" s="179">
        <v>5</v>
      </c>
      <c r="D121" s="183">
        <v>5.2</v>
      </c>
      <c r="E121" s="179">
        <v>2.5</v>
      </c>
      <c r="F121" s="179">
        <v>2</v>
      </c>
      <c r="G121" s="179">
        <v>4.5</v>
      </c>
      <c r="H121" s="134">
        <v>5.5</v>
      </c>
      <c r="I121" s="69">
        <f t="shared" si="2"/>
        <v>4</v>
      </c>
      <c r="J121" s="104">
        <f t="shared" si="3"/>
        <v>16.7</v>
      </c>
      <c r="K121" s="174" t="s">
        <v>34</v>
      </c>
      <c r="L121" s="174" t="s">
        <v>484</v>
      </c>
    </row>
    <row r="122" spans="1:12" ht="18" customHeight="1">
      <c r="A122" s="105">
        <v>119</v>
      </c>
      <c r="B122" s="175" t="s">
        <v>213</v>
      </c>
      <c r="C122" s="179">
        <v>6</v>
      </c>
      <c r="D122" s="183">
        <v>4.2</v>
      </c>
      <c r="E122" s="179">
        <v>3.5</v>
      </c>
      <c r="F122" s="179">
        <v>4</v>
      </c>
      <c r="G122" s="179">
        <v>1</v>
      </c>
      <c r="H122" s="134">
        <v>3.75</v>
      </c>
      <c r="I122" s="69">
        <f t="shared" si="2"/>
        <v>2.9166666666666665</v>
      </c>
      <c r="J122" s="104">
        <f t="shared" si="3"/>
        <v>16.616666666666667</v>
      </c>
      <c r="K122" s="174" t="s">
        <v>39</v>
      </c>
      <c r="L122" s="174" t="s">
        <v>485</v>
      </c>
    </row>
    <row r="123" spans="1:12" ht="18" customHeight="1">
      <c r="A123" s="105">
        <v>120</v>
      </c>
      <c r="B123" s="175" t="s">
        <v>214</v>
      </c>
      <c r="C123" s="179">
        <v>6.5</v>
      </c>
      <c r="D123" s="183">
        <v>3</v>
      </c>
      <c r="E123" s="179">
        <v>4</v>
      </c>
      <c r="F123" s="179">
        <v>0.5</v>
      </c>
      <c r="G123" s="179">
        <v>2.5</v>
      </c>
      <c r="H123" s="134">
        <v>5</v>
      </c>
      <c r="I123" s="69">
        <f t="shared" si="2"/>
        <v>2.6666666666666665</v>
      </c>
      <c r="J123" s="104">
        <f t="shared" si="3"/>
        <v>16.166666666666668</v>
      </c>
      <c r="K123" s="174" t="s">
        <v>34</v>
      </c>
      <c r="L123" s="174" t="s">
        <v>486</v>
      </c>
    </row>
    <row r="124" spans="1:12" ht="18" customHeight="1">
      <c r="A124" s="105">
        <v>121</v>
      </c>
      <c r="B124" s="175" t="s">
        <v>215</v>
      </c>
      <c r="C124" s="179">
        <v>6</v>
      </c>
      <c r="D124" s="183">
        <v>4.2</v>
      </c>
      <c r="E124" s="179">
        <v>3.5</v>
      </c>
      <c r="F124" s="179">
        <v>1.25</v>
      </c>
      <c r="G124" s="179">
        <v>4</v>
      </c>
      <c r="H124" s="134">
        <v>3</v>
      </c>
      <c r="I124" s="69">
        <f t="shared" si="2"/>
        <v>2.75</v>
      </c>
      <c r="J124" s="104">
        <f t="shared" si="3"/>
        <v>16.45</v>
      </c>
      <c r="K124" s="174" t="s">
        <v>37</v>
      </c>
      <c r="L124" s="174" t="s">
        <v>487</v>
      </c>
    </row>
    <row r="125" spans="1:12" ht="18" customHeight="1">
      <c r="A125" s="105">
        <v>122</v>
      </c>
      <c r="B125" s="175" t="s">
        <v>216</v>
      </c>
      <c r="C125" s="179">
        <v>4</v>
      </c>
      <c r="D125" s="183">
        <v>3.4</v>
      </c>
      <c r="E125" s="179">
        <v>2</v>
      </c>
      <c r="F125" s="179">
        <v>1</v>
      </c>
      <c r="G125" s="179">
        <v>6</v>
      </c>
      <c r="H125" s="134">
        <v>2.5</v>
      </c>
      <c r="I125" s="69">
        <f t="shared" si="2"/>
        <v>3.1666666666666665</v>
      </c>
      <c r="J125" s="104">
        <f t="shared" si="3"/>
        <v>12.566666666666666</v>
      </c>
      <c r="K125" s="174" t="s">
        <v>40</v>
      </c>
      <c r="L125" s="174" t="s">
        <v>488</v>
      </c>
    </row>
    <row r="126" spans="1:12" ht="18" customHeight="1">
      <c r="A126" s="105">
        <v>123</v>
      </c>
      <c r="B126" s="175" t="s">
        <v>217</v>
      </c>
      <c r="C126" s="179">
        <v>6</v>
      </c>
      <c r="D126" s="183">
        <v>5.2</v>
      </c>
      <c r="E126" s="179">
        <v>2</v>
      </c>
      <c r="F126" s="179">
        <v>1.5</v>
      </c>
      <c r="G126" s="179">
        <v>4</v>
      </c>
      <c r="H126" s="134">
        <v>3</v>
      </c>
      <c r="I126" s="69">
        <f t="shared" si="2"/>
        <v>2.8333333333333335</v>
      </c>
      <c r="J126" s="104">
        <f t="shared" si="3"/>
        <v>16.03333333333333</v>
      </c>
      <c r="K126" s="174" t="s">
        <v>37</v>
      </c>
      <c r="L126" s="174" t="s">
        <v>489</v>
      </c>
    </row>
    <row r="127" spans="1:12" ht="18" customHeight="1">
      <c r="A127" s="105">
        <v>124</v>
      </c>
      <c r="B127" s="175" t="s">
        <v>218</v>
      </c>
      <c r="C127" s="179">
        <v>6</v>
      </c>
      <c r="D127" s="183">
        <v>7.4</v>
      </c>
      <c r="E127" s="179">
        <v>3.5</v>
      </c>
      <c r="F127" s="179">
        <v>5</v>
      </c>
      <c r="G127" s="179">
        <v>7.5</v>
      </c>
      <c r="H127" s="134">
        <v>5.5</v>
      </c>
      <c r="I127" s="69">
        <f t="shared" si="2"/>
        <v>6</v>
      </c>
      <c r="J127" s="104">
        <f t="shared" si="3"/>
        <v>22.9</v>
      </c>
      <c r="K127" s="174" t="s">
        <v>36</v>
      </c>
      <c r="L127" s="174" t="s">
        <v>490</v>
      </c>
    </row>
    <row r="128" spans="1:12" ht="18" customHeight="1">
      <c r="A128" s="105">
        <v>125</v>
      </c>
      <c r="B128" s="175" t="s">
        <v>219</v>
      </c>
      <c r="C128" s="179">
        <v>6.5</v>
      </c>
      <c r="D128" s="183">
        <v>3.8</v>
      </c>
      <c r="E128" s="179">
        <v>3.5</v>
      </c>
      <c r="F128" s="179">
        <v>2.5</v>
      </c>
      <c r="G128" s="179">
        <v>5.5</v>
      </c>
      <c r="H128" s="134">
        <v>4.5</v>
      </c>
      <c r="I128" s="69">
        <f t="shared" si="2"/>
        <v>4.166666666666667</v>
      </c>
      <c r="J128" s="104">
        <f t="shared" si="3"/>
        <v>17.96666666666667</v>
      </c>
      <c r="K128" s="174" t="s">
        <v>38</v>
      </c>
      <c r="L128" s="174" t="s">
        <v>491</v>
      </c>
    </row>
    <row r="129" spans="1:12" ht="18" customHeight="1">
      <c r="A129" s="105">
        <v>126</v>
      </c>
      <c r="B129" s="175" t="s">
        <v>220</v>
      </c>
      <c r="C129" s="179">
        <v>6.5</v>
      </c>
      <c r="D129" s="183">
        <v>9.4</v>
      </c>
      <c r="E129" s="179">
        <v>6</v>
      </c>
      <c r="F129" s="179">
        <v>6.25</v>
      </c>
      <c r="G129" s="179">
        <v>7.5</v>
      </c>
      <c r="H129" s="134">
        <v>7.25</v>
      </c>
      <c r="I129" s="69">
        <f t="shared" si="2"/>
        <v>7</v>
      </c>
      <c r="J129" s="104">
        <f t="shared" si="3"/>
        <v>28.9</v>
      </c>
      <c r="K129" s="174" t="s">
        <v>41</v>
      </c>
      <c r="L129" s="174" t="s">
        <v>492</v>
      </c>
    </row>
    <row r="130" spans="1:12" ht="18" customHeight="1">
      <c r="A130" s="105">
        <v>127</v>
      </c>
      <c r="B130" s="175" t="s">
        <v>221</v>
      </c>
      <c r="C130" s="179">
        <v>5.5</v>
      </c>
      <c r="D130" s="183">
        <v>6.8</v>
      </c>
      <c r="E130" s="179">
        <v>5.5</v>
      </c>
      <c r="F130" s="179">
        <v>3</v>
      </c>
      <c r="G130" s="179">
        <v>6</v>
      </c>
      <c r="H130" s="134">
        <v>5.25</v>
      </c>
      <c r="I130" s="69">
        <f t="shared" si="2"/>
        <v>4.75</v>
      </c>
      <c r="J130" s="104">
        <f t="shared" si="3"/>
        <v>22.55</v>
      </c>
      <c r="K130" s="174" t="s">
        <v>41</v>
      </c>
      <c r="L130" s="174" t="s">
        <v>493</v>
      </c>
    </row>
    <row r="131" spans="1:12" ht="18" customHeight="1">
      <c r="A131" s="105">
        <v>128</v>
      </c>
      <c r="B131" s="175" t="s">
        <v>221</v>
      </c>
      <c r="C131" s="179">
        <v>6</v>
      </c>
      <c r="D131" s="183">
        <v>5.2</v>
      </c>
      <c r="E131" s="179">
        <v>4</v>
      </c>
      <c r="F131" s="179">
        <v>2.25</v>
      </c>
      <c r="G131" s="179">
        <v>5.5</v>
      </c>
      <c r="H131" s="134">
        <v>5.5</v>
      </c>
      <c r="I131" s="69">
        <f t="shared" si="2"/>
        <v>4.416666666666667</v>
      </c>
      <c r="J131" s="104">
        <f t="shared" si="3"/>
        <v>19.616666666666667</v>
      </c>
      <c r="K131" s="174" t="s">
        <v>38</v>
      </c>
      <c r="L131" s="174" t="s">
        <v>494</v>
      </c>
    </row>
    <row r="132" spans="1:12" ht="18" customHeight="1">
      <c r="A132" s="105">
        <v>129</v>
      </c>
      <c r="B132" s="175" t="s">
        <v>222</v>
      </c>
      <c r="C132" s="179">
        <v>5</v>
      </c>
      <c r="D132" s="183">
        <v>3.4</v>
      </c>
      <c r="E132" s="179">
        <v>2</v>
      </c>
      <c r="F132" s="179">
        <v>1.25</v>
      </c>
      <c r="G132" s="179">
        <v>5</v>
      </c>
      <c r="H132" s="134">
        <v>2.25</v>
      </c>
      <c r="I132" s="69">
        <f t="shared" si="2"/>
        <v>2.8333333333333335</v>
      </c>
      <c r="J132" s="104">
        <f t="shared" si="3"/>
        <v>13.233333333333334</v>
      </c>
      <c r="K132" s="174" t="s">
        <v>37</v>
      </c>
      <c r="L132" s="174" t="s">
        <v>495</v>
      </c>
    </row>
    <row r="133" spans="1:12" ht="18" customHeight="1">
      <c r="A133" s="105">
        <v>130</v>
      </c>
      <c r="B133" s="175" t="s">
        <v>223</v>
      </c>
      <c r="C133" s="179">
        <v>5</v>
      </c>
      <c r="D133" s="183">
        <v>4</v>
      </c>
      <c r="E133" s="179">
        <v>5.5</v>
      </c>
      <c r="F133" s="179">
        <v>3.25</v>
      </c>
      <c r="G133" s="179">
        <v>7.5</v>
      </c>
      <c r="H133" s="134">
        <v>4.5</v>
      </c>
      <c r="I133" s="69">
        <f aca="true" t="shared" si="4" ref="I133:I197">IF((F133+G133+H133)=0,"",(F133+G133+H133)/3)</f>
        <v>5.083333333333333</v>
      </c>
      <c r="J133" s="104">
        <f aca="true" t="shared" si="5" ref="J133:J197">IF(I133="","",C133+D133+E133+I133)</f>
        <v>19.583333333333332</v>
      </c>
      <c r="K133" s="174" t="s">
        <v>38</v>
      </c>
      <c r="L133" s="174" t="s">
        <v>496</v>
      </c>
    </row>
    <row r="134" spans="1:12" ht="18" customHeight="1">
      <c r="A134" s="105">
        <v>131</v>
      </c>
      <c r="B134" s="175" t="s">
        <v>224</v>
      </c>
      <c r="C134" s="179">
        <v>4.5</v>
      </c>
      <c r="D134" s="183">
        <v>2.6</v>
      </c>
      <c r="E134" s="179">
        <v>4</v>
      </c>
      <c r="F134" s="179">
        <v>2</v>
      </c>
      <c r="G134" s="179">
        <v>4</v>
      </c>
      <c r="H134" s="134">
        <v>1.75</v>
      </c>
      <c r="I134" s="69">
        <f t="shared" si="4"/>
        <v>2.5833333333333335</v>
      </c>
      <c r="J134" s="104">
        <f t="shared" si="5"/>
        <v>13.683333333333334</v>
      </c>
      <c r="K134" s="174" t="s">
        <v>37</v>
      </c>
      <c r="L134" s="174" t="s">
        <v>497</v>
      </c>
    </row>
    <row r="135" spans="1:12" ht="18" customHeight="1">
      <c r="A135" s="105">
        <v>132</v>
      </c>
      <c r="B135" s="175" t="s">
        <v>49</v>
      </c>
      <c r="C135" s="179">
        <v>4.5</v>
      </c>
      <c r="D135" s="183">
        <v>3.8</v>
      </c>
      <c r="E135" s="179">
        <v>4</v>
      </c>
      <c r="F135" s="179">
        <v>1.25</v>
      </c>
      <c r="G135" s="179">
        <v>4.5</v>
      </c>
      <c r="H135" s="134">
        <v>4.5</v>
      </c>
      <c r="I135" s="69">
        <f t="shared" si="4"/>
        <v>3.4166666666666665</v>
      </c>
      <c r="J135" s="104">
        <f t="shared" si="5"/>
        <v>15.716666666666667</v>
      </c>
      <c r="K135" s="174" t="s">
        <v>40</v>
      </c>
      <c r="L135" s="174" t="s">
        <v>498</v>
      </c>
    </row>
    <row r="136" spans="1:12" ht="18" customHeight="1">
      <c r="A136" s="105">
        <v>133</v>
      </c>
      <c r="B136" s="175" t="s">
        <v>225</v>
      </c>
      <c r="C136" s="179">
        <v>3.5</v>
      </c>
      <c r="D136" s="183">
        <v>3.6</v>
      </c>
      <c r="E136" s="179">
        <v>4</v>
      </c>
      <c r="F136" s="179">
        <v>2</v>
      </c>
      <c r="G136" s="179">
        <v>3.5</v>
      </c>
      <c r="H136" s="134">
        <v>5</v>
      </c>
      <c r="I136" s="69">
        <f t="shared" si="4"/>
        <v>3.5</v>
      </c>
      <c r="J136" s="104">
        <f t="shared" si="5"/>
        <v>14.6</v>
      </c>
      <c r="K136" s="174" t="s">
        <v>37</v>
      </c>
      <c r="L136" s="174" t="s">
        <v>499</v>
      </c>
    </row>
    <row r="137" spans="1:12" ht="18" customHeight="1">
      <c r="A137" s="105">
        <v>134</v>
      </c>
      <c r="B137" s="175" t="s">
        <v>226</v>
      </c>
      <c r="C137" s="179">
        <v>5.5</v>
      </c>
      <c r="D137" s="183">
        <v>6.2</v>
      </c>
      <c r="E137" s="179">
        <v>5</v>
      </c>
      <c r="F137" s="179">
        <v>5.25</v>
      </c>
      <c r="G137" s="179">
        <v>3</v>
      </c>
      <c r="H137" s="134">
        <v>4.75</v>
      </c>
      <c r="I137" s="69">
        <f t="shared" si="4"/>
        <v>4.333333333333333</v>
      </c>
      <c r="J137" s="104">
        <f t="shared" si="5"/>
        <v>21.03333333333333</v>
      </c>
      <c r="K137" s="174" t="s">
        <v>35</v>
      </c>
      <c r="L137" s="174" t="s">
        <v>500</v>
      </c>
    </row>
    <row r="138" spans="1:14" ht="18" customHeight="1">
      <c r="A138" s="105">
        <v>135</v>
      </c>
      <c r="B138" s="175" t="s">
        <v>227</v>
      </c>
      <c r="C138" s="179">
        <v>4.5</v>
      </c>
      <c r="D138" s="183">
        <v>5.2</v>
      </c>
      <c r="E138" s="179">
        <v>5</v>
      </c>
      <c r="F138" s="179">
        <v>3.25</v>
      </c>
      <c r="G138" s="179">
        <v>5.5</v>
      </c>
      <c r="H138" s="134">
        <v>5.25</v>
      </c>
      <c r="I138" s="69">
        <f>IF((F138+G138+H138)=0,"",(F138+G138+H138)/3)</f>
        <v>4.666666666666667</v>
      </c>
      <c r="J138" s="104">
        <f t="shared" si="5"/>
        <v>19.366666666666667</v>
      </c>
      <c r="K138" s="174" t="s">
        <v>38</v>
      </c>
      <c r="L138" s="174" t="s">
        <v>501</v>
      </c>
      <c r="N138" s="267">
        <f>C138+D138+E138+J138</f>
        <v>34.06666666666666</v>
      </c>
    </row>
    <row r="139" spans="1:12" ht="18" customHeight="1">
      <c r="A139" s="105">
        <v>136</v>
      </c>
      <c r="B139" s="175" t="s">
        <v>228</v>
      </c>
      <c r="C139" s="179"/>
      <c r="D139" s="179"/>
      <c r="E139" s="179"/>
      <c r="F139" s="264"/>
      <c r="G139" s="264"/>
      <c r="H139" s="134"/>
      <c r="I139" s="265"/>
      <c r="J139" s="266"/>
      <c r="K139" s="174" t="s">
        <v>38</v>
      </c>
      <c r="L139" s="174" t="s">
        <v>502</v>
      </c>
    </row>
    <row r="140" spans="1:12" ht="18" customHeight="1">
      <c r="A140" s="105">
        <v>137</v>
      </c>
      <c r="B140" s="175" t="s">
        <v>229</v>
      </c>
      <c r="C140" s="179">
        <v>6</v>
      </c>
      <c r="D140" s="183">
        <v>6.8</v>
      </c>
      <c r="E140" s="179">
        <v>2</v>
      </c>
      <c r="F140" s="179">
        <v>1.75</v>
      </c>
      <c r="G140" s="179">
        <v>7</v>
      </c>
      <c r="H140" s="134">
        <v>6</v>
      </c>
      <c r="I140" s="69">
        <f t="shared" si="4"/>
        <v>4.916666666666667</v>
      </c>
      <c r="J140" s="104">
        <f t="shared" si="5"/>
        <v>19.71666666666667</v>
      </c>
      <c r="K140" s="174" t="s">
        <v>36</v>
      </c>
      <c r="L140" s="174" t="s">
        <v>503</v>
      </c>
    </row>
    <row r="141" spans="1:12" ht="18" customHeight="1">
      <c r="A141" s="105">
        <v>138</v>
      </c>
      <c r="B141" s="175" t="s">
        <v>230</v>
      </c>
      <c r="C141" s="179">
        <v>6.5</v>
      </c>
      <c r="D141" s="183">
        <v>7.6</v>
      </c>
      <c r="E141" s="179">
        <v>6.5</v>
      </c>
      <c r="F141" s="179">
        <v>5.5</v>
      </c>
      <c r="G141" s="179">
        <v>7</v>
      </c>
      <c r="H141" s="134">
        <v>7.5</v>
      </c>
      <c r="I141" s="69">
        <f t="shared" si="4"/>
        <v>6.666666666666667</v>
      </c>
      <c r="J141" s="104">
        <f t="shared" si="5"/>
        <v>27.26666666666667</v>
      </c>
      <c r="K141" s="174" t="s">
        <v>41</v>
      </c>
      <c r="L141" s="174" t="s">
        <v>504</v>
      </c>
    </row>
    <row r="142" spans="1:12" ht="18" customHeight="1">
      <c r="A142" s="105">
        <v>139</v>
      </c>
      <c r="B142" s="175" t="s">
        <v>231</v>
      </c>
      <c r="C142" s="179">
        <v>7</v>
      </c>
      <c r="D142" s="183">
        <v>9.4</v>
      </c>
      <c r="E142" s="179">
        <v>5</v>
      </c>
      <c r="F142" s="179">
        <v>6</v>
      </c>
      <c r="G142" s="179">
        <v>8.5</v>
      </c>
      <c r="H142" s="134">
        <v>7.5</v>
      </c>
      <c r="I142" s="69">
        <f t="shared" si="4"/>
        <v>7.333333333333333</v>
      </c>
      <c r="J142" s="104">
        <f t="shared" si="5"/>
        <v>28.73333333333333</v>
      </c>
      <c r="K142" s="174" t="s">
        <v>41</v>
      </c>
      <c r="L142" s="174" t="s">
        <v>505</v>
      </c>
    </row>
    <row r="143" spans="1:12" ht="18" customHeight="1">
      <c r="A143" s="105">
        <v>140</v>
      </c>
      <c r="B143" s="175" t="s">
        <v>232</v>
      </c>
      <c r="C143" s="179">
        <v>4.5</v>
      </c>
      <c r="D143" s="183">
        <v>6.4</v>
      </c>
      <c r="E143" s="179">
        <v>1.5</v>
      </c>
      <c r="F143" s="179">
        <v>1.25</v>
      </c>
      <c r="G143" s="179">
        <v>5.5</v>
      </c>
      <c r="H143" s="134">
        <v>6.25</v>
      </c>
      <c r="I143" s="69">
        <f t="shared" si="4"/>
        <v>4.333333333333333</v>
      </c>
      <c r="J143" s="104">
        <f t="shared" si="5"/>
        <v>16.733333333333334</v>
      </c>
      <c r="K143" s="174" t="s">
        <v>40</v>
      </c>
      <c r="L143" s="174" t="s">
        <v>506</v>
      </c>
    </row>
    <row r="144" spans="1:12" ht="18" customHeight="1">
      <c r="A144" s="105">
        <v>141</v>
      </c>
      <c r="B144" s="175" t="s">
        <v>233</v>
      </c>
      <c r="C144" s="179">
        <v>6.5</v>
      </c>
      <c r="D144" s="183">
        <v>8.2</v>
      </c>
      <c r="E144" s="179">
        <v>2.5</v>
      </c>
      <c r="F144" s="179">
        <v>3.5</v>
      </c>
      <c r="G144" s="179">
        <v>6</v>
      </c>
      <c r="H144" s="134">
        <v>3.75</v>
      </c>
      <c r="I144" s="69">
        <f t="shared" si="4"/>
        <v>4.416666666666667</v>
      </c>
      <c r="J144" s="104">
        <f t="shared" si="5"/>
        <v>21.616666666666667</v>
      </c>
      <c r="K144" s="174" t="s">
        <v>36</v>
      </c>
      <c r="L144" s="174" t="s">
        <v>507</v>
      </c>
    </row>
    <row r="145" spans="1:12" ht="18" customHeight="1">
      <c r="A145" s="105">
        <v>142</v>
      </c>
      <c r="B145" s="175" t="s">
        <v>234</v>
      </c>
      <c r="C145" s="179">
        <v>5.5</v>
      </c>
      <c r="D145" s="183">
        <v>5.6</v>
      </c>
      <c r="E145" s="179">
        <v>6.5</v>
      </c>
      <c r="F145" s="179">
        <v>2</v>
      </c>
      <c r="G145" s="179">
        <v>3</v>
      </c>
      <c r="H145" s="134">
        <v>3.75</v>
      </c>
      <c r="I145" s="69">
        <f t="shared" si="4"/>
        <v>2.9166666666666665</v>
      </c>
      <c r="J145" s="104">
        <f t="shared" si="5"/>
        <v>20.51666666666667</v>
      </c>
      <c r="K145" s="174" t="s">
        <v>35</v>
      </c>
      <c r="L145" s="174" t="s">
        <v>508</v>
      </c>
    </row>
    <row r="146" spans="1:12" ht="18" customHeight="1">
      <c r="A146" s="105">
        <v>143</v>
      </c>
      <c r="B146" s="175" t="s">
        <v>235</v>
      </c>
      <c r="C146" s="179">
        <v>6.5</v>
      </c>
      <c r="D146" s="183">
        <v>9.4</v>
      </c>
      <c r="E146" s="179">
        <v>3.5</v>
      </c>
      <c r="F146" s="179">
        <v>6.25</v>
      </c>
      <c r="G146" s="179">
        <v>2.5</v>
      </c>
      <c r="H146" s="134">
        <v>5</v>
      </c>
      <c r="I146" s="69">
        <f t="shared" si="4"/>
        <v>4.583333333333333</v>
      </c>
      <c r="J146" s="104">
        <f t="shared" si="5"/>
        <v>23.98333333333333</v>
      </c>
      <c r="K146" s="174" t="s">
        <v>35</v>
      </c>
      <c r="L146" s="174" t="s">
        <v>509</v>
      </c>
    </row>
    <row r="147" spans="1:12" ht="18" customHeight="1">
      <c r="A147" s="105">
        <v>144</v>
      </c>
      <c r="B147" s="175" t="s">
        <v>236</v>
      </c>
      <c r="C147" s="179">
        <v>7</v>
      </c>
      <c r="D147" s="183">
        <v>8.8</v>
      </c>
      <c r="E147" s="179">
        <v>5</v>
      </c>
      <c r="F147" s="179">
        <v>5</v>
      </c>
      <c r="G147" s="179">
        <v>9</v>
      </c>
      <c r="H147" s="134">
        <v>8.25</v>
      </c>
      <c r="I147" s="69">
        <f t="shared" si="4"/>
        <v>7.416666666666667</v>
      </c>
      <c r="J147" s="104">
        <f t="shared" si="5"/>
        <v>28.21666666666667</v>
      </c>
      <c r="K147" s="174" t="s">
        <v>34</v>
      </c>
      <c r="L147" s="174" t="s">
        <v>510</v>
      </c>
    </row>
    <row r="148" spans="1:12" ht="18" customHeight="1">
      <c r="A148" s="105">
        <v>145</v>
      </c>
      <c r="B148" s="175" t="s">
        <v>237</v>
      </c>
      <c r="C148" s="179">
        <v>7.5</v>
      </c>
      <c r="D148" s="183">
        <v>7</v>
      </c>
      <c r="E148" s="179">
        <v>6.5</v>
      </c>
      <c r="F148" s="179">
        <v>3</v>
      </c>
      <c r="G148" s="179">
        <v>5</v>
      </c>
      <c r="H148" s="134">
        <v>4</v>
      </c>
      <c r="I148" s="69">
        <f t="shared" si="4"/>
        <v>4</v>
      </c>
      <c r="J148" s="104">
        <f t="shared" si="5"/>
        <v>25</v>
      </c>
      <c r="K148" s="174" t="s">
        <v>35</v>
      </c>
      <c r="L148" s="174" t="s">
        <v>511</v>
      </c>
    </row>
    <row r="149" spans="1:12" ht="18" customHeight="1">
      <c r="A149" s="105">
        <v>146</v>
      </c>
      <c r="B149" s="175" t="s">
        <v>238</v>
      </c>
      <c r="C149" s="179">
        <v>4</v>
      </c>
      <c r="D149" s="183">
        <v>4.2</v>
      </c>
      <c r="E149" s="179">
        <v>5</v>
      </c>
      <c r="F149" s="179">
        <v>2</v>
      </c>
      <c r="G149" s="179">
        <v>6</v>
      </c>
      <c r="H149" s="134">
        <v>3.5</v>
      </c>
      <c r="I149" s="69">
        <f t="shared" si="4"/>
        <v>3.8333333333333335</v>
      </c>
      <c r="J149" s="104">
        <f t="shared" si="5"/>
        <v>17.03333333333333</v>
      </c>
      <c r="K149" s="174" t="s">
        <v>38</v>
      </c>
      <c r="L149" s="174" t="s">
        <v>512</v>
      </c>
    </row>
    <row r="150" spans="1:12" ht="18" customHeight="1">
      <c r="A150" s="105">
        <v>147</v>
      </c>
      <c r="B150" s="175" t="s">
        <v>239</v>
      </c>
      <c r="C150" s="179">
        <v>7</v>
      </c>
      <c r="D150" s="183">
        <v>8.6</v>
      </c>
      <c r="E150" s="179">
        <v>7.5</v>
      </c>
      <c r="F150" s="179">
        <v>5</v>
      </c>
      <c r="G150" s="179">
        <v>9.5</v>
      </c>
      <c r="H150" s="134">
        <v>8.25</v>
      </c>
      <c r="I150" s="69">
        <f t="shared" si="4"/>
        <v>7.583333333333333</v>
      </c>
      <c r="J150" s="104">
        <f t="shared" si="5"/>
        <v>30.683333333333334</v>
      </c>
      <c r="K150" s="174" t="s">
        <v>38</v>
      </c>
      <c r="L150" s="174" t="s">
        <v>513</v>
      </c>
    </row>
    <row r="151" spans="1:12" ht="18" customHeight="1">
      <c r="A151" s="105">
        <v>148</v>
      </c>
      <c r="B151" s="175" t="s">
        <v>240</v>
      </c>
      <c r="C151" s="179">
        <v>5</v>
      </c>
      <c r="D151" s="183">
        <v>3.6</v>
      </c>
      <c r="E151" s="179">
        <v>3</v>
      </c>
      <c r="F151" s="179">
        <v>1.25</v>
      </c>
      <c r="G151" s="179">
        <v>7</v>
      </c>
      <c r="H151" s="134">
        <v>4.5</v>
      </c>
      <c r="I151" s="69">
        <f t="shared" si="4"/>
        <v>4.25</v>
      </c>
      <c r="J151" s="104">
        <f t="shared" si="5"/>
        <v>15.85</v>
      </c>
      <c r="K151" s="174" t="s">
        <v>40</v>
      </c>
      <c r="L151" s="174" t="s">
        <v>514</v>
      </c>
    </row>
    <row r="152" spans="1:12" ht="18" customHeight="1">
      <c r="A152" s="105">
        <v>149</v>
      </c>
      <c r="B152" s="175" t="s">
        <v>241</v>
      </c>
      <c r="C152" s="179">
        <v>7.5</v>
      </c>
      <c r="D152" s="183">
        <v>4.6</v>
      </c>
      <c r="E152" s="179">
        <v>3</v>
      </c>
      <c r="F152" s="179">
        <v>0.25</v>
      </c>
      <c r="G152" s="179">
        <v>4</v>
      </c>
      <c r="H152" s="134">
        <v>2.5</v>
      </c>
      <c r="I152" s="69">
        <f t="shared" si="4"/>
        <v>2.25</v>
      </c>
      <c r="J152" s="104">
        <f t="shared" si="5"/>
        <v>17.35</v>
      </c>
      <c r="K152" s="174" t="s">
        <v>41</v>
      </c>
      <c r="L152" s="174" t="s">
        <v>515</v>
      </c>
    </row>
    <row r="153" spans="1:12" ht="18" customHeight="1">
      <c r="A153" s="105">
        <v>150</v>
      </c>
      <c r="B153" s="175" t="s">
        <v>242</v>
      </c>
      <c r="C153" s="179">
        <v>5</v>
      </c>
      <c r="D153" s="183">
        <v>9.2</v>
      </c>
      <c r="E153" s="179">
        <v>3</v>
      </c>
      <c r="F153" s="179">
        <v>4.5</v>
      </c>
      <c r="G153" s="179">
        <v>8.5</v>
      </c>
      <c r="H153" s="134">
        <v>6.75</v>
      </c>
      <c r="I153" s="69">
        <f t="shared" si="4"/>
        <v>6.583333333333333</v>
      </c>
      <c r="J153" s="104">
        <f t="shared" si="5"/>
        <v>23.78333333333333</v>
      </c>
      <c r="K153" s="174" t="s">
        <v>36</v>
      </c>
      <c r="L153" s="174" t="s">
        <v>516</v>
      </c>
    </row>
    <row r="154" spans="1:12" ht="18" customHeight="1">
      <c r="A154" s="105">
        <v>151</v>
      </c>
      <c r="B154" s="175" t="s">
        <v>243</v>
      </c>
      <c r="C154" s="179">
        <v>6</v>
      </c>
      <c r="D154" s="183">
        <v>6</v>
      </c>
      <c r="E154" s="179">
        <v>4</v>
      </c>
      <c r="F154" s="179">
        <v>2.25</v>
      </c>
      <c r="G154" s="179">
        <v>3</v>
      </c>
      <c r="H154" s="134">
        <v>2</v>
      </c>
      <c r="I154" s="69">
        <f t="shared" si="4"/>
        <v>2.4166666666666665</v>
      </c>
      <c r="J154" s="104">
        <f t="shared" si="5"/>
        <v>18.416666666666668</v>
      </c>
      <c r="K154" s="174" t="s">
        <v>39</v>
      </c>
      <c r="L154" s="174" t="s">
        <v>517</v>
      </c>
    </row>
    <row r="155" spans="1:12" ht="18" customHeight="1">
      <c r="A155" s="105">
        <v>152</v>
      </c>
      <c r="B155" s="175" t="s">
        <v>244</v>
      </c>
      <c r="C155" s="179">
        <v>7.5</v>
      </c>
      <c r="D155" s="183">
        <v>6.6</v>
      </c>
      <c r="E155" s="179">
        <v>3.5</v>
      </c>
      <c r="F155" s="179">
        <v>2.5</v>
      </c>
      <c r="G155" s="179">
        <v>7</v>
      </c>
      <c r="H155" s="134">
        <v>6</v>
      </c>
      <c r="I155" s="69">
        <f t="shared" si="4"/>
        <v>5.166666666666667</v>
      </c>
      <c r="J155" s="104">
        <f t="shared" si="5"/>
        <v>22.76666666666667</v>
      </c>
      <c r="K155" s="174" t="s">
        <v>38</v>
      </c>
      <c r="L155" s="174" t="s">
        <v>518</v>
      </c>
    </row>
    <row r="156" spans="1:12" ht="18" customHeight="1">
      <c r="A156" s="105">
        <v>153</v>
      </c>
      <c r="B156" s="175" t="s">
        <v>245</v>
      </c>
      <c r="C156" s="179">
        <v>7</v>
      </c>
      <c r="D156" s="183">
        <v>5.6</v>
      </c>
      <c r="E156" s="179">
        <v>5</v>
      </c>
      <c r="F156" s="179">
        <v>1</v>
      </c>
      <c r="G156" s="179">
        <v>5</v>
      </c>
      <c r="H156" s="134">
        <v>4.25</v>
      </c>
      <c r="I156" s="69">
        <f t="shared" si="4"/>
        <v>3.4166666666666665</v>
      </c>
      <c r="J156" s="104">
        <f t="shared" si="5"/>
        <v>21.01666666666667</v>
      </c>
      <c r="K156" s="174" t="s">
        <v>40</v>
      </c>
      <c r="L156" s="174" t="s">
        <v>519</v>
      </c>
    </row>
    <row r="157" spans="1:12" ht="18" customHeight="1">
      <c r="A157" s="105">
        <v>154</v>
      </c>
      <c r="B157" s="175" t="s">
        <v>246</v>
      </c>
      <c r="C157" s="179">
        <v>7</v>
      </c>
      <c r="D157" s="183">
        <v>3</v>
      </c>
      <c r="E157" s="179">
        <v>4</v>
      </c>
      <c r="F157" s="179">
        <v>1</v>
      </c>
      <c r="G157" s="179">
        <v>5</v>
      </c>
      <c r="H157" s="134">
        <v>5.25</v>
      </c>
      <c r="I157" s="69">
        <f t="shared" si="4"/>
        <v>3.75</v>
      </c>
      <c r="J157" s="104">
        <f t="shared" si="5"/>
        <v>17.75</v>
      </c>
      <c r="K157" s="174" t="s">
        <v>38</v>
      </c>
      <c r="L157" s="174" t="s">
        <v>520</v>
      </c>
    </row>
    <row r="158" spans="1:12" ht="18" customHeight="1">
      <c r="A158" s="105">
        <v>155</v>
      </c>
      <c r="B158" s="175" t="s">
        <v>247</v>
      </c>
      <c r="C158" s="179">
        <v>7</v>
      </c>
      <c r="D158" s="183">
        <v>5.6</v>
      </c>
      <c r="E158" s="179">
        <v>4.5</v>
      </c>
      <c r="F158" s="179">
        <v>3</v>
      </c>
      <c r="G158" s="179">
        <v>7</v>
      </c>
      <c r="H158" s="134">
        <v>5.75</v>
      </c>
      <c r="I158" s="69">
        <f t="shared" si="4"/>
        <v>5.25</v>
      </c>
      <c r="J158" s="104">
        <f t="shared" si="5"/>
        <v>22.35</v>
      </c>
      <c r="K158" s="174" t="s">
        <v>38</v>
      </c>
      <c r="L158" s="174" t="s">
        <v>521</v>
      </c>
    </row>
    <row r="159" spans="1:12" ht="18" customHeight="1">
      <c r="A159" s="105">
        <v>156</v>
      </c>
      <c r="B159" s="175" t="s">
        <v>248</v>
      </c>
      <c r="C159" s="179">
        <v>6.5</v>
      </c>
      <c r="D159" s="183">
        <v>4.6</v>
      </c>
      <c r="E159" s="179">
        <v>4.5</v>
      </c>
      <c r="F159" s="179">
        <v>2</v>
      </c>
      <c r="G159" s="179">
        <v>3</v>
      </c>
      <c r="H159" s="134">
        <v>1.75</v>
      </c>
      <c r="I159" s="69">
        <f t="shared" si="4"/>
        <v>2.25</v>
      </c>
      <c r="J159" s="104">
        <f t="shared" si="5"/>
        <v>17.85</v>
      </c>
      <c r="K159" s="174" t="s">
        <v>40</v>
      </c>
      <c r="L159" s="174" t="s">
        <v>522</v>
      </c>
    </row>
    <row r="160" spans="1:12" ht="18" customHeight="1">
      <c r="A160" s="105">
        <v>157</v>
      </c>
      <c r="B160" s="175" t="s">
        <v>249</v>
      </c>
      <c r="C160" s="179">
        <v>8</v>
      </c>
      <c r="D160" s="183">
        <v>7.4</v>
      </c>
      <c r="E160" s="179">
        <v>4</v>
      </c>
      <c r="F160" s="179">
        <v>3</v>
      </c>
      <c r="G160" s="179">
        <v>8</v>
      </c>
      <c r="H160" s="134">
        <v>6</v>
      </c>
      <c r="I160" s="69">
        <f t="shared" si="4"/>
        <v>5.666666666666667</v>
      </c>
      <c r="J160" s="104">
        <f t="shared" si="5"/>
        <v>25.066666666666666</v>
      </c>
      <c r="K160" s="174" t="s">
        <v>41</v>
      </c>
      <c r="L160" s="174" t="s">
        <v>523</v>
      </c>
    </row>
    <row r="161" spans="1:12" ht="18" customHeight="1">
      <c r="A161" s="105">
        <v>158</v>
      </c>
      <c r="B161" s="175" t="s">
        <v>249</v>
      </c>
      <c r="C161" s="179">
        <v>7.5</v>
      </c>
      <c r="D161" s="183">
        <v>4.6</v>
      </c>
      <c r="E161" s="179">
        <v>3.5</v>
      </c>
      <c r="F161" s="179">
        <v>2</v>
      </c>
      <c r="G161" s="179">
        <v>1.5</v>
      </c>
      <c r="H161" s="134">
        <v>2</v>
      </c>
      <c r="I161" s="69">
        <f t="shared" si="4"/>
        <v>1.8333333333333333</v>
      </c>
      <c r="J161" s="104">
        <f t="shared" si="5"/>
        <v>17.433333333333334</v>
      </c>
      <c r="K161" s="174" t="s">
        <v>35</v>
      </c>
      <c r="L161" s="174" t="s">
        <v>524</v>
      </c>
    </row>
    <row r="162" spans="1:12" ht="18" customHeight="1">
      <c r="A162" s="105">
        <v>159</v>
      </c>
      <c r="B162" s="175" t="s">
        <v>249</v>
      </c>
      <c r="C162" s="179">
        <v>6</v>
      </c>
      <c r="D162" s="183">
        <v>5.4</v>
      </c>
      <c r="E162" s="179">
        <v>4.5</v>
      </c>
      <c r="F162" s="179">
        <v>1</v>
      </c>
      <c r="G162" s="179">
        <v>3.5</v>
      </c>
      <c r="H162" s="134">
        <v>4.25</v>
      </c>
      <c r="I162" s="69">
        <f>IF((F162+G162+H162)=0,"",(F162+G162+H162)/3)</f>
        <v>2.9166666666666665</v>
      </c>
      <c r="J162" s="104">
        <f>IF(I162="","",C162+D162+E162+I162)</f>
        <v>18.816666666666666</v>
      </c>
      <c r="K162" s="174" t="s">
        <v>34</v>
      </c>
      <c r="L162" s="174" t="s">
        <v>525</v>
      </c>
    </row>
    <row r="163" spans="1:12" ht="18" customHeight="1">
      <c r="A163" s="105">
        <v>160</v>
      </c>
      <c r="B163" s="175" t="s">
        <v>250</v>
      </c>
      <c r="C163" s="179">
        <v>7</v>
      </c>
      <c r="D163" s="183">
        <v>8.6</v>
      </c>
      <c r="E163" s="179">
        <v>5.5</v>
      </c>
      <c r="F163" s="179">
        <v>7</v>
      </c>
      <c r="G163" s="179">
        <v>9.5</v>
      </c>
      <c r="H163" s="134">
        <v>8</v>
      </c>
      <c r="I163" s="69">
        <f t="shared" si="4"/>
        <v>8.166666666666666</v>
      </c>
      <c r="J163" s="104">
        <f t="shared" si="5"/>
        <v>29.266666666666666</v>
      </c>
      <c r="K163" s="174" t="s">
        <v>36</v>
      </c>
      <c r="L163" s="174" t="s">
        <v>526</v>
      </c>
    </row>
    <row r="164" spans="1:12" ht="18" customHeight="1">
      <c r="A164" s="105">
        <v>161</v>
      </c>
      <c r="B164" s="175" t="s">
        <v>251</v>
      </c>
      <c r="C164" s="179">
        <v>6.5</v>
      </c>
      <c r="D164" s="183">
        <v>4.4</v>
      </c>
      <c r="E164" s="179">
        <v>3.5</v>
      </c>
      <c r="F164" s="179">
        <v>1</v>
      </c>
      <c r="G164" s="179">
        <v>6</v>
      </c>
      <c r="H164" s="134">
        <v>5.75</v>
      </c>
      <c r="I164" s="69">
        <f t="shared" si="4"/>
        <v>4.25</v>
      </c>
      <c r="J164" s="104">
        <f t="shared" si="5"/>
        <v>18.65</v>
      </c>
      <c r="K164" s="174" t="s">
        <v>34</v>
      </c>
      <c r="L164" s="174" t="s">
        <v>527</v>
      </c>
    </row>
    <row r="165" spans="1:12" ht="18" customHeight="1">
      <c r="A165" s="105">
        <v>162</v>
      </c>
      <c r="B165" s="175" t="s">
        <v>252</v>
      </c>
      <c r="C165" s="179">
        <v>7</v>
      </c>
      <c r="D165" s="183">
        <v>7.8</v>
      </c>
      <c r="E165" s="179">
        <v>3.5</v>
      </c>
      <c r="F165" s="179">
        <v>7</v>
      </c>
      <c r="G165" s="179">
        <v>8</v>
      </c>
      <c r="H165" s="134">
        <v>5.25</v>
      </c>
      <c r="I165" s="69">
        <f t="shared" si="4"/>
        <v>6.75</v>
      </c>
      <c r="J165" s="104">
        <f t="shared" si="5"/>
        <v>25.05</v>
      </c>
      <c r="K165" s="174" t="s">
        <v>36</v>
      </c>
      <c r="L165" s="174" t="s">
        <v>528</v>
      </c>
    </row>
    <row r="166" spans="1:12" ht="18" customHeight="1">
      <c r="A166" s="105">
        <v>163</v>
      </c>
      <c r="B166" s="175" t="s">
        <v>253</v>
      </c>
      <c r="C166" s="179">
        <v>5.5</v>
      </c>
      <c r="D166" s="183">
        <v>4.4</v>
      </c>
      <c r="E166" s="179">
        <v>3.5</v>
      </c>
      <c r="F166" s="179">
        <v>2</v>
      </c>
      <c r="G166" s="179">
        <v>4</v>
      </c>
      <c r="H166" s="134">
        <v>2.25</v>
      </c>
      <c r="I166" s="69">
        <f t="shared" si="4"/>
        <v>2.75</v>
      </c>
      <c r="J166" s="104">
        <f t="shared" si="5"/>
        <v>16.15</v>
      </c>
      <c r="K166" s="174" t="s">
        <v>37</v>
      </c>
      <c r="L166" s="174" t="s">
        <v>529</v>
      </c>
    </row>
    <row r="167" spans="1:12" ht="18" customHeight="1">
      <c r="A167" s="105">
        <v>164</v>
      </c>
      <c r="B167" s="175" t="s">
        <v>254</v>
      </c>
      <c r="C167" s="179">
        <v>7</v>
      </c>
      <c r="D167" s="183">
        <v>5.2</v>
      </c>
      <c r="E167" s="179">
        <v>3</v>
      </c>
      <c r="F167" s="179">
        <v>3.5</v>
      </c>
      <c r="G167" s="179">
        <v>6.5</v>
      </c>
      <c r="H167" s="134">
        <v>6.75</v>
      </c>
      <c r="I167" s="69">
        <f t="shared" si="4"/>
        <v>5.583333333333333</v>
      </c>
      <c r="J167" s="104">
        <f t="shared" si="5"/>
        <v>20.78333333333333</v>
      </c>
      <c r="K167" s="174" t="s">
        <v>38</v>
      </c>
      <c r="L167" s="174" t="s">
        <v>530</v>
      </c>
    </row>
    <row r="168" spans="1:12" ht="18" customHeight="1">
      <c r="A168" s="105">
        <v>165</v>
      </c>
      <c r="B168" s="175" t="s">
        <v>255</v>
      </c>
      <c r="C168" s="179"/>
      <c r="D168" s="179"/>
      <c r="E168" s="179"/>
      <c r="F168" s="179"/>
      <c r="G168" s="179"/>
      <c r="H168" s="134"/>
      <c r="I168" s="69">
        <f t="shared" si="4"/>
      </c>
      <c r="J168" s="104">
        <f t="shared" si="5"/>
      </c>
      <c r="K168" s="174" t="s">
        <v>38</v>
      </c>
      <c r="L168" s="174" t="s">
        <v>531</v>
      </c>
    </row>
    <row r="169" spans="1:12" ht="18" customHeight="1">
      <c r="A169" s="105">
        <v>166</v>
      </c>
      <c r="B169" s="175" t="s">
        <v>256</v>
      </c>
      <c r="C169" s="179">
        <v>7</v>
      </c>
      <c r="D169" s="183">
        <v>4.2</v>
      </c>
      <c r="E169" s="179">
        <v>3</v>
      </c>
      <c r="F169" s="179">
        <v>1</v>
      </c>
      <c r="G169" s="179">
        <v>5</v>
      </c>
      <c r="H169" s="134">
        <v>3.75</v>
      </c>
      <c r="I169" s="69">
        <f t="shared" si="4"/>
        <v>3.25</v>
      </c>
      <c r="J169" s="104">
        <f t="shared" si="5"/>
        <v>17.45</v>
      </c>
      <c r="K169" s="174" t="s">
        <v>40</v>
      </c>
      <c r="L169" s="174" t="s">
        <v>532</v>
      </c>
    </row>
    <row r="170" spans="1:12" ht="18" customHeight="1">
      <c r="A170" s="105">
        <v>167</v>
      </c>
      <c r="B170" s="175" t="s">
        <v>257</v>
      </c>
      <c r="C170" s="179">
        <v>7</v>
      </c>
      <c r="D170" s="183">
        <v>3.6</v>
      </c>
      <c r="E170" s="179">
        <v>2.5</v>
      </c>
      <c r="F170" s="179">
        <v>2</v>
      </c>
      <c r="G170" s="179">
        <v>4.5</v>
      </c>
      <c r="H170" s="134">
        <v>5.25</v>
      </c>
      <c r="I170" s="69">
        <f t="shared" si="4"/>
        <v>3.9166666666666665</v>
      </c>
      <c r="J170" s="104">
        <f t="shared" si="5"/>
        <v>17.016666666666666</v>
      </c>
      <c r="K170" s="174" t="s">
        <v>34</v>
      </c>
      <c r="L170" s="174" t="s">
        <v>533</v>
      </c>
    </row>
    <row r="171" spans="1:12" ht="18" customHeight="1">
      <c r="A171" s="105">
        <v>168</v>
      </c>
      <c r="B171" s="175" t="s">
        <v>258</v>
      </c>
      <c r="C171" s="179">
        <v>7</v>
      </c>
      <c r="D171" s="183">
        <v>5</v>
      </c>
      <c r="E171" s="179">
        <v>3</v>
      </c>
      <c r="F171" s="179">
        <v>2</v>
      </c>
      <c r="G171" s="179">
        <v>2.5</v>
      </c>
      <c r="H171" s="134">
        <v>4</v>
      </c>
      <c r="I171" s="69">
        <f t="shared" si="4"/>
        <v>2.8333333333333335</v>
      </c>
      <c r="J171" s="104">
        <f t="shared" si="5"/>
        <v>17.833333333333332</v>
      </c>
      <c r="K171" s="174" t="s">
        <v>35</v>
      </c>
      <c r="L171" s="174" t="s">
        <v>534</v>
      </c>
    </row>
    <row r="172" spans="1:12" ht="18" customHeight="1">
      <c r="A172" s="105">
        <v>169</v>
      </c>
      <c r="B172" s="175" t="s">
        <v>259</v>
      </c>
      <c r="C172" s="179">
        <v>7</v>
      </c>
      <c r="D172" s="183">
        <v>3.2</v>
      </c>
      <c r="E172" s="179">
        <v>3.5</v>
      </c>
      <c r="F172" s="179">
        <v>2</v>
      </c>
      <c r="G172" s="179">
        <v>4.5</v>
      </c>
      <c r="H172" s="134">
        <v>2.5</v>
      </c>
      <c r="I172" s="69">
        <f t="shared" si="4"/>
        <v>3</v>
      </c>
      <c r="J172" s="104">
        <f t="shared" si="5"/>
        <v>16.7</v>
      </c>
      <c r="K172" s="174" t="s">
        <v>37</v>
      </c>
      <c r="L172" s="174" t="s">
        <v>535</v>
      </c>
    </row>
    <row r="173" spans="1:12" ht="18" customHeight="1">
      <c r="A173" s="105">
        <v>170</v>
      </c>
      <c r="B173" s="175" t="s">
        <v>260</v>
      </c>
      <c r="C173" s="179">
        <v>5.5</v>
      </c>
      <c r="D173" s="183">
        <v>8</v>
      </c>
      <c r="E173" s="179">
        <v>2</v>
      </c>
      <c r="F173" s="179">
        <v>2</v>
      </c>
      <c r="G173" s="179">
        <v>7.5</v>
      </c>
      <c r="H173" s="134">
        <v>5.25</v>
      </c>
      <c r="I173" s="69">
        <f t="shared" si="4"/>
        <v>4.916666666666667</v>
      </c>
      <c r="J173" s="104">
        <f t="shared" si="5"/>
        <v>20.416666666666668</v>
      </c>
      <c r="K173" s="174" t="s">
        <v>36</v>
      </c>
      <c r="L173" s="174" t="s">
        <v>536</v>
      </c>
    </row>
    <row r="174" spans="1:12" ht="18" customHeight="1">
      <c r="A174" s="105">
        <v>171</v>
      </c>
      <c r="B174" s="175" t="s">
        <v>260</v>
      </c>
      <c r="C174" s="179">
        <v>5</v>
      </c>
      <c r="D174" s="183">
        <v>7.4</v>
      </c>
      <c r="E174" s="179">
        <v>4</v>
      </c>
      <c r="F174" s="179">
        <v>3</v>
      </c>
      <c r="G174" s="179">
        <v>7</v>
      </c>
      <c r="H174" s="134">
        <v>5</v>
      </c>
      <c r="I174" s="69">
        <f t="shared" si="4"/>
        <v>5</v>
      </c>
      <c r="J174" s="104">
        <f t="shared" si="5"/>
        <v>21.4</v>
      </c>
      <c r="K174" s="174" t="s">
        <v>37</v>
      </c>
      <c r="L174" s="174" t="s">
        <v>537</v>
      </c>
    </row>
    <row r="175" spans="1:12" ht="18" customHeight="1">
      <c r="A175" s="105">
        <v>172</v>
      </c>
      <c r="B175" s="175" t="s">
        <v>261</v>
      </c>
      <c r="C175" s="179">
        <v>6</v>
      </c>
      <c r="D175" s="183">
        <v>7.8</v>
      </c>
      <c r="E175" s="179">
        <v>5</v>
      </c>
      <c r="F175" s="179">
        <v>3.5</v>
      </c>
      <c r="G175" s="179">
        <v>8.5</v>
      </c>
      <c r="H175" s="134">
        <v>6.75</v>
      </c>
      <c r="I175" s="69">
        <f t="shared" si="4"/>
        <v>6.25</v>
      </c>
      <c r="J175" s="104">
        <f t="shared" si="5"/>
        <v>25.05</v>
      </c>
      <c r="K175" s="174" t="s">
        <v>36</v>
      </c>
      <c r="L175" s="174" t="s">
        <v>538</v>
      </c>
    </row>
    <row r="176" spans="1:12" ht="18" customHeight="1">
      <c r="A176" s="105">
        <v>173</v>
      </c>
      <c r="B176" s="175" t="s">
        <v>262</v>
      </c>
      <c r="C176" s="179">
        <v>7</v>
      </c>
      <c r="D176" s="183">
        <v>6.4</v>
      </c>
      <c r="E176" s="179">
        <v>3</v>
      </c>
      <c r="F176" s="179">
        <v>4</v>
      </c>
      <c r="G176" s="179">
        <v>6</v>
      </c>
      <c r="H176" s="134">
        <v>7.25</v>
      </c>
      <c r="I176" s="69">
        <f t="shared" si="4"/>
        <v>5.75</v>
      </c>
      <c r="J176" s="104">
        <f t="shared" si="5"/>
        <v>22.15</v>
      </c>
      <c r="K176" s="174" t="s">
        <v>41</v>
      </c>
      <c r="L176" s="174" t="s">
        <v>539</v>
      </c>
    </row>
    <row r="177" spans="1:12" ht="18" customHeight="1">
      <c r="A177" s="105">
        <v>174</v>
      </c>
      <c r="B177" s="175" t="s">
        <v>263</v>
      </c>
      <c r="C177" s="179">
        <v>6.5</v>
      </c>
      <c r="D177" s="183">
        <v>5.4</v>
      </c>
      <c r="E177" s="179">
        <v>3</v>
      </c>
      <c r="F177" s="179">
        <v>2.5</v>
      </c>
      <c r="G177" s="179">
        <v>2.5</v>
      </c>
      <c r="H177" s="134">
        <v>3.5</v>
      </c>
      <c r="I177" s="69">
        <f t="shared" si="4"/>
        <v>2.8333333333333335</v>
      </c>
      <c r="J177" s="104">
        <f t="shared" si="5"/>
        <v>17.733333333333334</v>
      </c>
      <c r="K177" s="174" t="s">
        <v>39</v>
      </c>
      <c r="L177" s="174" t="s">
        <v>540</v>
      </c>
    </row>
    <row r="178" spans="1:12" ht="18" customHeight="1">
      <c r="A178" s="105">
        <v>175</v>
      </c>
      <c r="B178" s="175" t="s">
        <v>264</v>
      </c>
      <c r="C178" s="179">
        <v>7</v>
      </c>
      <c r="D178" s="183">
        <v>2.8</v>
      </c>
      <c r="E178" s="179">
        <v>2.5</v>
      </c>
      <c r="F178" s="179">
        <v>1</v>
      </c>
      <c r="G178" s="179">
        <v>4.5</v>
      </c>
      <c r="H178" s="134">
        <v>4</v>
      </c>
      <c r="I178" s="69">
        <f t="shared" si="4"/>
        <v>3.1666666666666665</v>
      </c>
      <c r="J178" s="104">
        <f t="shared" si="5"/>
        <v>15.466666666666667</v>
      </c>
      <c r="K178" s="174" t="s">
        <v>37</v>
      </c>
      <c r="L178" s="174" t="s">
        <v>541</v>
      </c>
    </row>
    <row r="179" spans="1:12" ht="18" customHeight="1">
      <c r="A179" s="105">
        <v>176</v>
      </c>
      <c r="B179" s="175" t="s">
        <v>265</v>
      </c>
      <c r="C179" s="179">
        <v>7.5</v>
      </c>
      <c r="D179" s="183">
        <v>4.4</v>
      </c>
      <c r="E179" s="179">
        <v>6</v>
      </c>
      <c r="F179" s="179">
        <v>3</v>
      </c>
      <c r="G179" s="179">
        <v>3.5</v>
      </c>
      <c r="H179" s="134">
        <v>1.75</v>
      </c>
      <c r="I179" s="69">
        <f t="shared" si="4"/>
        <v>2.75</v>
      </c>
      <c r="J179" s="104">
        <f t="shared" si="5"/>
        <v>20.65</v>
      </c>
      <c r="K179" s="174" t="s">
        <v>35</v>
      </c>
      <c r="L179" s="174" t="s">
        <v>542</v>
      </c>
    </row>
    <row r="180" spans="1:12" ht="18" customHeight="1">
      <c r="A180" s="105">
        <v>177</v>
      </c>
      <c r="B180" s="175" t="s">
        <v>266</v>
      </c>
      <c r="C180" s="179">
        <v>5</v>
      </c>
      <c r="D180" s="183">
        <v>4.6</v>
      </c>
      <c r="E180" s="179">
        <v>3</v>
      </c>
      <c r="F180" s="179">
        <v>3.5</v>
      </c>
      <c r="G180" s="179">
        <v>8</v>
      </c>
      <c r="H180" s="134">
        <v>5.25</v>
      </c>
      <c r="I180" s="69">
        <f t="shared" si="4"/>
        <v>5.583333333333333</v>
      </c>
      <c r="J180" s="104">
        <f t="shared" si="5"/>
        <v>18.183333333333334</v>
      </c>
      <c r="K180" s="174" t="s">
        <v>38</v>
      </c>
      <c r="L180" s="174" t="s">
        <v>543</v>
      </c>
    </row>
    <row r="181" spans="1:12" ht="18" customHeight="1">
      <c r="A181" s="105">
        <v>178</v>
      </c>
      <c r="B181" s="175" t="s">
        <v>267</v>
      </c>
      <c r="C181" s="179">
        <v>7</v>
      </c>
      <c r="D181" s="183">
        <v>4.8</v>
      </c>
      <c r="E181" s="179">
        <v>5</v>
      </c>
      <c r="F181" s="179">
        <v>2</v>
      </c>
      <c r="G181" s="179">
        <v>2.5</v>
      </c>
      <c r="H181" s="134">
        <v>4.75</v>
      </c>
      <c r="I181" s="69">
        <f t="shared" si="4"/>
        <v>3.0833333333333335</v>
      </c>
      <c r="J181" s="104">
        <f t="shared" si="5"/>
        <v>19.883333333333333</v>
      </c>
      <c r="K181" s="174" t="s">
        <v>34</v>
      </c>
      <c r="L181" s="174" t="s">
        <v>544</v>
      </c>
    </row>
    <row r="182" spans="1:12" ht="18" customHeight="1">
      <c r="A182" s="105">
        <v>179</v>
      </c>
      <c r="B182" s="175" t="s">
        <v>268</v>
      </c>
      <c r="C182" s="179">
        <v>2</v>
      </c>
      <c r="D182" s="183">
        <v>5.2</v>
      </c>
      <c r="E182" s="179">
        <v>2</v>
      </c>
      <c r="F182" s="179">
        <v>0.5</v>
      </c>
      <c r="G182" s="179">
        <v>2.5</v>
      </c>
      <c r="H182" s="134">
        <v>3.25</v>
      </c>
      <c r="I182" s="69">
        <f t="shared" si="4"/>
        <v>2.0833333333333335</v>
      </c>
      <c r="J182" s="104">
        <f t="shared" si="5"/>
        <v>11.283333333333333</v>
      </c>
      <c r="K182" s="174" t="s">
        <v>34</v>
      </c>
      <c r="L182" s="174" t="s">
        <v>545</v>
      </c>
    </row>
    <row r="183" spans="1:12" ht="18" customHeight="1">
      <c r="A183" s="105">
        <v>180</v>
      </c>
      <c r="B183" s="175" t="s">
        <v>269</v>
      </c>
      <c r="C183" s="179">
        <v>6</v>
      </c>
      <c r="D183" s="183">
        <v>6.8</v>
      </c>
      <c r="E183" s="179">
        <v>3.5</v>
      </c>
      <c r="F183" s="179">
        <v>4.5</v>
      </c>
      <c r="G183" s="179">
        <v>7.5</v>
      </c>
      <c r="H183" s="134">
        <v>4.75</v>
      </c>
      <c r="I183" s="69">
        <f t="shared" si="4"/>
        <v>5.583333333333333</v>
      </c>
      <c r="J183" s="104">
        <f t="shared" si="5"/>
        <v>21.883333333333333</v>
      </c>
      <c r="K183" s="174" t="s">
        <v>36</v>
      </c>
      <c r="L183" s="174" t="s">
        <v>546</v>
      </c>
    </row>
    <row r="184" spans="1:12" ht="18" customHeight="1">
      <c r="A184" s="105">
        <v>181</v>
      </c>
      <c r="B184" s="175" t="s">
        <v>270</v>
      </c>
      <c r="C184" s="179">
        <v>6</v>
      </c>
      <c r="D184" s="183">
        <v>3.8</v>
      </c>
      <c r="E184" s="179">
        <v>4.5</v>
      </c>
      <c r="F184" s="179">
        <v>3</v>
      </c>
      <c r="G184" s="179">
        <v>5.5</v>
      </c>
      <c r="H184" s="134">
        <v>4</v>
      </c>
      <c r="I184" s="69">
        <f t="shared" si="4"/>
        <v>4.166666666666667</v>
      </c>
      <c r="J184" s="104">
        <f t="shared" si="5"/>
        <v>18.46666666666667</v>
      </c>
      <c r="K184" s="174" t="s">
        <v>35</v>
      </c>
      <c r="L184" s="174" t="s">
        <v>547</v>
      </c>
    </row>
    <row r="185" spans="1:12" ht="18" customHeight="1">
      <c r="A185" s="105">
        <v>182</v>
      </c>
      <c r="B185" s="175" t="s">
        <v>271</v>
      </c>
      <c r="C185" s="179">
        <v>6.5</v>
      </c>
      <c r="D185" s="183">
        <v>5</v>
      </c>
      <c r="E185" s="179">
        <v>4</v>
      </c>
      <c r="F185" s="179">
        <v>3</v>
      </c>
      <c r="G185" s="179">
        <v>5.5</v>
      </c>
      <c r="H185" s="134">
        <v>3</v>
      </c>
      <c r="I185" s="69">
        <f t="shared" si="4"/>
        <v>3.8333333333333335</v>
      </c>
      <c r="J185" s="104">
        <f t="shared" si="5"/>
        <v>19.333333333333332</v>
      </c>
      <c r="K185" s="174" t="s">
        <v>36</v>
      </c>
      <c r="L185" s="174" t="s">
        <v>548</v>
      </c>
    </row>
    <row r="186" spans="1:12" ht="18" customHeight="1">
      <c r="A186" s="105">
        <v>183</v>
      </c>
      <c r="B186" s="175" t="s">
        <v>272</v>
      </c>
      <c r="C186" s="179">
        <v>5.5</v>
      </c>
      <c r="D186" s="183">
        <v>3.2</v>
      </c>
      <c r="E186" s="179">
        <v>5</v>
      </c>
      <c r="F186" s="179">
        <v>3</v>
      </c>
      <c r="G186" s="179">
        <v>4</v>
      </c>
      <c r="H186" s="134">
        <v>4.25</v>
      </c>
      <c r="I186" s="69">
        <f t="shared" si="4"/>
        <v>3.75</v>
      </c>
      <c r="J186" s="104">
        <f t="shared" si="5"/>
        <v>17.45</v>
      </c>
      <c r="K186" s="174" t="s">
        <v>35</v>
      </c>
      <c r="L186" s="174" t="s">
        <v>549</v>
      </c>
    </row>
    <row r="187" spans="1:12" ht="18" customHeight="1">
      <c r="A187" s="105">
        <v>184</v>
      </c>
      <c r="B187" s="175" t="s">
        <v>273</v>
      </c>
      <c r="C187" s="179">
        <v>5</v>
      </c>
      <c r="D187" s="183">
        <v>3.2</v>
      </c>
      <c r="E187" s="179">
        <v>4</v>
      </c>
      <c r="F187" s="179">
        <v>2</v>
      </c>
      <c r="G187" s="179">
        <v>3</v>
      </c>
      <c r="H187" s="134">
        <v>3</v>
      </c>
      <c r="I187" s="69">
        <f t="shared" si="4"/>
        <v>2.6666666666666665</v>
      </c>
      <c r="J187" s="104">
        <f t="shared" si="5"/>
        <v>14.866666666666665</v>
      </c>
      <c r="K187" s="174" t="s">
        <v>39</v>
      </c>
      <c r="L187" s="174" t="s">
        <v>550</v>
      </c>
    </row>
    <row r="188" spans="1:12" ht="18" customHeight="1">
      <c r="A188" s="105">
        <v>185</v>
      </c>
      <c r="B188" s="175" t="s">
        <v>274</v>
      </c>
      <c r="C188" s="179">
        <v>5</v>
      </c>
      <c r="D188" s="183">
        <v>4.2</v>
      </c>
      <c r="E188" s="179">
        <v>2</v>
      </c>
      <c r="F188" s="179">
        <v>1.5</v>
      </c>
      <c r="G188" s="179">
        <v>2.5</v>
      </c>
      <c r="H188" s="134">
        <v>4.75</v>
      </c>
      <c r="I188" s="69">
        <f t="shared" si="4"/>
        <v>2.9166666666666665</v>
      </c>
      <c r="J188" s="104">
        <f t="shared" si="5"/>
        <v>14.116666666666665</v>
      </c>
      <c r="K188" s="174" t="s">
        <v>41</v>
      </c>
      <c r="L188" s="174" t="s">
        <v>551</v>
      </c>
    </row>
    <row r="189" spans="1:12" ht="18" customHeight="1">
      <c r="A189" s="105">
        <v>186</v>
      </c>
      <c r="B189" s="175" t="s">
        <v>275</v>
      </c>
      <c r="C189" s="179">
        <v>6</v>
      </c>
      <c r="D189" s="183">
        <v>4.8</v>
      </c>
      <c r="E189" s="179">
        <v>5</v>
      </c>
      <c r="F189" s="179">
        <v>2.5</v>
      </c>
      <c r="G189" s="179">
        <v>2</v>
      </c>
      <c r="H189" s="134">
        <v>5.5</v>
      </c>
      <c r="I189" s="69">
        <f t="shared" si="4"/>
        <v>3.3333333333333335</v>
      </c>
      <c r="J189" s="104">
        <f t="shared" si="5"/>
        <v>19.133333333333333</v>
      </c>
      <c r="K189" s="174" t="s">
        <v>35</v>
      </c>
      <c r="L189" s="174" t="s">
        <v>552</v>
      </c>
    </row>
    <row r="190" spans="1:12" ht="18" customHeight="1">
      <c r="A190" s="105">
        <v>187</v>
      </c>
      <c r="B190" s="175" t="s">
        <v>276</v>
      </c>
      <c r="C190" s="179">
        <v>7</v>
      </c>
      <c r="D190" s="183">
        <v>5.6</v>
      </c>
      <c r="E190" s="179">
        <v>6.5</v>
      </c>
      <c r="F190" s="179">
        <v>3</v>
      </c>
      <c r="G190" s="179">
        <v>8</v>
      </c>
      <c r="H190" s="134">
        <v>4.5</v>
      </c>
      <c r="I190" s="69">
        <f t="shared" si="4"/>
        <v>5.166666666666667</v>
      </c>
      <c r="J190" s="104">
        <f t="shared" si="5"/>
        <v>24.26666666666667</v>
      </c>
      <c r="K190" s="174" t="s">
        <v>38</v>
      </c>
      <c r="L190" s="174" t="s">
        <v>553</v>
      </c>
    </row>
    <row r="191" spans="1:12" ht="18" customHeight="1">
      <c r="A191" s="105">
        <v>188</v>
      </c>
      <c r="B191" s="175" t="s">
        <v>277</v>
      </c>
      <c r="C191" s="179">
        <v>7</v>
      </c>
      <c r="D191" s="183">
        <v>3.8</v>
      </c>
      <c r="E191" s="179">
        <v>2</v>
      </c>
      <c r="F191" s="179">
        <v>0.5</v>
      </c>
      <c r="G191" s="179">
        <v>3</v>
      </c>
      <c r="H191" s="134">
        <v>2</v>
      </c>
      <c r="I191" s="69">
        <f t="shared" si="4"/>
        <v>1.8333333333333333</v>
      </c>
      <c r="J191" s="104">
        <f t="shared" si="5"/>
        <v>14.633333333333335</v>
      </c>
      <c r="K191" s="174" t="s">
        <v>37</v>
      </c>
      <c r="L191" s="174" t="s">
        <v>554</v>
      </c>
    </row>
    <row r="192" spans="1:12" ht="18" customHeight="1">
      <c r="A192" s="105">
        <v>189</v>
      </c>
      <c r="B192" s="175" t="s">
        <v>278</v>
      </c>
      <c r="C192" s="179">
        <v>5</v>
      </c>
      <c r="D192" s="183">
        <v>4</v>
      </c>
      <c r="E192" s="179">
        <v>3.5</v>
      </c>
      <c r="F192" s="179">
        <v>3</v>
      </c>
      <c r="G192" s="179">
        <v>5</v>
      </c>
      <c r="H192" s="134">
        <v>3.75</v>
      </c>
      <c r="I192" s="69">
        <f t="shared" si="4"/>
        <v>3.9166666666666665</v>
      </c>
      <c r="J192" s="104">
        <f t="shared" si="5"/>
        <v>16.416666666666668</v>
      </c>
      <c r="K192" s="174" t="s">
        <v>38</v>
      </c>
      <c r="L192" s="174" t="s">
        <v>555</v>
      </c>
    </row>
    <row r="193" spans="1:12" ht="18" customHeight="1">
      <c r="A193" s="105">
        <v>190</v>
      </c>
      <c r="B193" s="175" t="s">
        <v>278</v>
      </c>
      <c r="C193" s="179">
        <v>0</v>
      </c>
      <c r="D193" s="183">
        <v>4.2</v>
      </c>
      <c r="E193" s="179">
        <v>1</v>
      </c>
      <c r="F193" s="179">
        <v>2</v>
      </c>
      <c r="G193" s="179">
        <v>3</v>
      </c>
      <c r="H193" s="134">
        <v>5.5</v>
      </c>
      <c r="I193" s="69">
        <f t="shared" si="4"/>
        <v>3.5</v>
      </c>
      <c r="J193" s="104">
        <f t="shared" si="5"/>
        <v>8.7</v>
      </c>
      <c r="K193" s="174" t="s">
        <v>34</v>
      </c>
      <c r="L193" s="174" t="s">
        <v>556</v>
      </c>
    </row>
    <row r="194" spans="1:12" ht="18" customHeight="1">
      <c r="A194" s="105">
        <v>191</v>
      </c>
      <c r="B194" s="175" t="s">
        <v>279</v>
      </c>
      <c r="C194" s="179">
        <v>1.5</v>
      </c>
      <c r="D194" s="183">
        <v>4.6</v>
      </c>
      <c r="E194" s="179">
        <v>3</v>
      </c>
      <c r="F194" s="179">
        <v>2</v>
      </c>
      <c r="G194" s="179">
        <v>2</v>
      </c>
      <c r="H194" s="134">
        <v>2.75</v>
      </c>
      <c r="I194" s="69">
        <f t="shared" si="4"/>
        <v>2.25</v>
      </c>
      <c r="J194" s="104">
        <f t="shared" si="5"/>
        <v>11.35</v>
      </c>
      <c r="K194" s="174" t="s">
        <v>34</v>
      </c>
      <c r="L194" s="174" t="s">
        <v>557</v>
      </c>
    </row>
    <row r="195" spans="1:12" ht="18" customHeight="1">
      <c r="A195" s="105">
        <v>192</v>
      </c>
      <c r="B195" s="175" t="s">
        <v>50</v>
      </c>
      <c r="C195" s="179">
        <v>6.5</v>
      </c>
      <c r="D195" s="183">
        <v>6.2</v>
      </c>
      <c r="E195" s="179">
        <v>3.5</v>
      </c>
      <c r="F195" s="179">
        <v>1</v>
      </c>
      <c r="G195" s="179">
        <v>5</v>
      </c>
      <c r="H195" s="134">
        <v>5.5</v>
      </c>
      <c r="I195" s="69">
        <f t="shared" si="4"/>
        <v>3.8333333333333335</v>
      </c>
      <c r="J195" s="104">
        <f t="shared" si="5"/>
        <v>20.03333333333333</v>
      </c>
      <c r="K195" s="174" t="s">
        <v>40</v>
      </c>
      <c r="L195" s="174" t="s">
        <v>558</v>
      </c>
    </row>
    <row r="196" spans="1:12" ht="18" customHeight="1">
      <c r="A196" s="105">
        <v>193</v>
      </c>
      <c r="B196" s="175" t="s">
        <v>280</v>
      </c>
      <c r="C196" s="179">
        <v>6.5</v>
      </c>
      <c r="D196" s="183">
        <v>3.2</v>
      </c>
      <c r="E196" s="179">
        <v>3.5</v>
      </c>
      <c r="F196" s="179">
        <v>1</v>
      </c>
      <c r="G196" s="179">
        <v>3.5</v>
      </c>
      <c r="H196" s="134">
        <v>4.25</v>
      </c>
      <c r="I196" s="69">
        <f t="shared" si="4"/>
        <v>2.9166666666666665</v>
      </c>
      <c r="J196" s="104">
        <f t="shared" si="5"/>
        <v>16.116666666666667</v>
      </c>
      <c r="K196" s="174" t="s">
        <v>40</v>
      </c>
      <c r="L196" s="174" t="s">
        <v>559</v>
      </c>
    </row>
    <row r="197" spans="1:12" ht="18" customHeight="1">
      <c r="A197" s="105">
        <v>194</v>
      </c>
      <c r="B197" s="175" t="s">
        <v>281</v>
      </c>
      <c r="C197" s="179">
        <v>7</v>
      </c>
      <c r="D197" s="183">
        <v>7.2</v>
      </c>
      <c r="E197" s="179">
        <v>5</v>
      </c>
      <c r="F197" s="179">
        <v>2</v>
      </c>
      <c r="G197" s="179">
        <v>6.5</v>
      </c>
      <c r="H197" s="134">
        <v>7.25</v>
      </c>
      <c r="I197" s="69">
        <f t="shared" si="4"/>
        <v>5.25</v>
      </c>
      <c r="J197" s="104">
        <f t="shared" si="5"/>
        <v>24.45</v>
      </c>
      <c r="K197" s="174" t="s">
        <v>36</v>
      </c>
      <c r="L197" s="174" t="s">
        <v>560</v>
      </c>
    </row>
    <row r="198" spans="1:12" ht="18" customHeight="1">
      <c r="A198" s="105">
        <v>195</v>
      </c>
      <c r="B198" s="175" t="s">
        <v>282</v>
      </c>
      <c r="C198" s="179">
        <v>5</v>
      </c>
      <c r="D198" s="183">
        <v>4</v>
      </c>
      <c r="E198" s="179">
        <v>2</v>
      </c>
      <c r="F198" s="179">
        <v>2</v>
      </c>
      <c r="G198" s="179">
        <v>4.5</v>
      </c>
      <c r="H198" s="134">
        <v>5</v>
      </c>
      <c r="I198" s="69">
        <f aca="true" t="shared" si="6" ref="I198:I261">IF((F198+G198+H198)=0,"",(F198+G198+H198)/3)</f>
        <v>3.8333333333333335</v>
      </c>
      <c r="J198" s="104">
        <f aca="true" t="shared" si="7" ref="J198:J261">IF(I198="","",C198+D198+E198+I198)</f>
        <v>14.833333333333334</v>
      </c>
      <c r="K198" s="174" t="s">
        <v>40</v>
      </c>
      <c r="L198" s="174" t="s">
        <v>561</v>
      </c>
    </row>
    <row r="199" spans="1:12" ht="18" customHeight="1">
      <c r="A199" s="105">
        <v>196</v>
      </c>
      <c r="B199" s="175" t="s">
        <v>283</v>
      </c>
      <c r="C199" s="179">
        <v>5</v>
      </c>
      <c r="D199" s="183">
        <v>6</v>
      </c>
      <c r="E199" s="179">
        <v>5.5</v>
      </c>
      <c r="F199" s="179">
        <v>2</v>
      </c>
      <c r="G199" s="179">
        <v>5.5</v>
      </c>
      <c r="H199" s="134">
        <v>4.25</v>
      </c>
      <c r="I199" s="69">
        <f t="shared" si="6"/>
        <v>3.9166666666666665</v>
      </c>
      <c r="J199" s="104">
        <f t="shared" si="7"/>
        <v>20.416666666666668</v>
      </c>
      <c r="K199" s="174" t="s">
        <v>35</v>
      </c>
      <c r="L199" s="174" t="s">
        <v>562</v>
      </c>
    </row>
    <row r="200" spans="1:12" ht="18" customHeight="1">
      <c r="A200" s="105">
        <v>197</v>
      </c>
      <c r="B200" s="175" t="s">
        <v>284</v>
      </c>
      <c r="C200" s="179">
        <v>7</v>
      </c>
      <c r="D200" s="183">
        <v>3.8</v>
      </c>
      <c r="E200" s="179">
        <v>4</v>
      </c>
      <c r="F200" s="179">
        <v>2</v>
      </c>
      <c r="G200" s="179">
        <v>2.5</v>
      </c>
      <c r="H200" s="134">
        <v>4.5</v>
      </c>
      <c r="I200" s="69">
        <f t="shared" si="6"/>
        <v>3</v>
      </c>
      <c r="J200" s="104">
        <f t="shared" si="7"/>
        <v>17.8</v>
      </c>
      <c r="K200" s="174" t="s">
        <v>35</v>
      </c>
      <c r="L200" s="174" t="s">
        <v>563</v>
      </c>
    </row>
    <row r="201" spans="1:12" ht="18" customHeight="1">
      <c r="A201" s="105">
        <v>198</v>
      </c>
      <c r="B201" s="175" t="s">
        <v>285</v>
      </c>
      <c r="C201" s="179">
        <v>7</v>
      </c>
      <c r="D201" s="183">
        <v>5.6</v>
      </c>
      <c r="E201" s="179">
        <v>5</v>
      </c>
      <c r="F201" s="179">
        <v>3.5</v>
      </c>
      <c r="G201" s="179">
        <v>4</v>
      </c>
      <c r="H201" s="134">
        <v>3</v>
      </c>
      <c r="I201" s="69">
        <f t="shared" si="6"/>
        <v>3.5</v>
      </c>
      <c r="J201" s="104">
        <f t="shared" si="7"/>
        <v>21.1</v>
      </c>
      <c r="K201" s="174" t="s">
        <v>35</v>
      </c>
      <c r="L201" s="174" t="s">
        <v>564</v>
      </c>
    </row>
    <row r="202" spans="1:12" ht="18" customHeight="1">
      <c r="A202" s="105">
        <v>199</v>
      </c>
      <c r="B202" s="175" t="s">
        <v>286</v>
      </c>
      <c r="C202" s="179">
        <v>7</v>
      </c>
      <c r="D202" s="183">
        <v>7</v>
      </c>
      <c r="E202" s="179">
        <v>4</v>
      </c>
      <c r="F202" s="179">
        <v>5</v>
      </c>
      <c r="G202" s="179">
        <v>7</v>
      </c>
      <c r="H202" s="134">
        <v>6.75</v>
      </c>
      <c r="I202" s="69">
        <f t="shared" si="6"/>
        <v>6.25</v>
      </c>
      <c r="J202" s="104">
        <f t="shared" si="7"/>
        <v>24.25</v>
      </c>
      <c r="K202" s="174" t="s">
        <v>41</v>
      </c>
      <c r="L202" s="174" t="s">
        <v>565</v>
      </c>
    </row>
    <row r="203" spans="1:12" ht="18" customHeight="1">
      <c r="A203" s="105">
        <v>200</v>
      </c>
      <c r="B203" s="175" t="s">
        <v>287</v>
      </c>
      <c r="C203" s="179">
        <v>7.5</v>
      </c>
      <c r="D203" s="183">
        <v>7.2</v>
      </c>
      <c r="E203" s="179">
        <v>5</v>
      </c>
      <c r="F203" s="179">
        <v>5</v>
      </c>
      <c r="G203" s="179">
        <v>7.5</v>
      </c>
      <c r="H203" s="134">
        <v>7.5</v>
      </c>
      <c r="I203" s="69">
        <f t="shared" si="6"/>
        <v>6.666666666666667</v>
      </c>
      <c r="J203" s="104">
        <f t="shared" si="7"/>
        <v>26.366666666666667</v>
      </c>
      <c r="K203" s="174" t="s">
        <v>41</v>
      </c>
      <c r="L203" s="174" t="s">
        <v>566</v>
      </c>
    </row>
    <row r="204" spans="1:12" ht="18" customHeight="1">
      <c r="A204" s="105">
        <v>201</v>
      </c>
      <c r="B204" s="175" t="s">
        <v>288</v>
      </c>
      <c r="C204" s="179">
        <v>6.5</v>
      </c>
      <c r="D204" s="183">
        <v>4.4</v>
      </c>
      <c r="E204" s="179">
        <v>5.5</v>
      </c>
      <c r="F204" s="179">
        <v>2</v>
      </c>
      <c r="G204" s="179">
        <v>3.5</v>
      </c>
      <c r="H204" s="134">
        <v>6.5</v>
      </c>
      <c r="I204" s="69">
        <f t="shared" si="6"/>
        <v>4</v>
      </c>
      <c r="J204" s="104">
        <f t="shared" si="7"/>
        <v>20.4</v>
      </c>
      <c r="K204" s="174" t="s">
        <v>39</v>
      </c>
      <c r="L204" s="174" t="s">
        <v>567</v>
      </c>
    </row>
    <row r="205" spans="1:12" ht="18" customHeight="1">
      <c r="A205" s="105">
        <v>202</v>
      </c>
      <c r="B205" s="175" t="s">
        <v>51</v>
      </c>
      <c r="C205" s="179">
        <v>4.5</v>
      </c>
      <c r="D205" s="183">
        <v>4</v>
      </c>
      <c r="E205" s="179">
        <v>3.5</v>
      </c>
      <c r="F205" s="179">
        <v>1</v>
      </c>
      <c r="G205" s="179">
        <v>3.5</v>
      </c>
      <c r="H205" s="134">
        <v>3</v>
      </c>
      <c r="I205" s="69">
        <f t="shared" si="6"/>
        <v>2.5</v>
      </c>
      <c r="J205" s="104">
        <f t="shared" si="7"/>
        <v>14.5</v>
      </c>
      <c r="K205" s="174" t="s">
        <v>37</v>
      </c>
      <c r="L205" s="174" t="s">
        <v>568</v>
      </c>
    </row>
    <row r="206" spans="1:12" ht="18" customHeight="1">
      <c r="A206" s="105">
        <v>203</v>
      </c>
      <c r="B206" s="175" t="s">
        <v>289</v>
      </c>
      <c r="C206" s="179">
        <v>5</v>
      </c>
      <c r="D206" s="183">
        <v>4.4</v>
      </c>
      <c r="E206" s="179">
        <v>3.5</v>
      </c>
      <c r="F206" s="179">
        <v>1.5</v>
      </c>
      <c r="G206" s="179">
        <v>2.5</v>
      </c>
      <c r="H206" s="134">
        <v>2.5</v>
      </c>
      <c r="I206" s="69">
        <f t="shared" si="6"/>
        <v>2.1666666666666665</v>
      </c>
      <c r="J206" s="104">
        <f t="shared" si="7"/>
        <v>15.066666666666666</v>
      </c>
      <c r="K206" s="174" t="s">
        <v>34</v>
      </c>
      <c r="L206" s="174" t="s">
        <v>569</v>
      </c>
    </row>
    <row r="207" spans="1:12" ht="18" customHeight="1">
      <c r="A207" s="105">
        <v>204</v>
      </c>
      <c r="B207" s="175" t="s">
        <v>290</v>
      </c>
      <c r="C207" s="179">
        <v>5</v>
      </c>
      <c r="D207" s="183">
        <v>5</v>
      </c>
      <c r="E207" s="179">
        <v>6</v>
      </c>
      <c r="F207" s="179">
        <v>2</v>
      </c>
      <c r="G207" s="179">
        <v>2.5</v>
      </c>
      <c r="H207" s="134">
        <v>5.75</v>
      </c>
      <c r="I207" s="69">
        <f>IF((F207+G207+H207)=0,"",(F207+G207+H207)/3)</f>
        <v>3.4166666666666665</v>
      </c>
      <c r="J207" s="104">
        <f>IF(I207="","",C207+D207+E207+I207)</f>
        <v>19.416666666666668</v>
      </c>
      <c r="K207" s="174" t="s">
        <v>40</v>
      </c>
      <c r="L207" s="174" t="s">
        <v>570</v>
      </c>
    </row>
    <row r="208" spans="1:12" ht="18" customHeight="1">
      <c r="A208" s="105">
        <v>205</v>
      </c>
      <c r="B208" s="175" t="s">
        <v>291</v>
      </c>
      <c r="C208" s="179">
        <v>5</v>
      </c>
      <c r="D208" s="183">
        <v>8.6</v>
      </c>
      <c r="E208" s="179">
        <v>5</v>
      </c>
      <c r="F208" s="179">
        <v>4</v>
      </c>
      <c r="G208" s="179">
        <v>9.5</v>
      </c>
      <c r="H208" s="134">
        <v>6.25</v>
      </c>
      <c r="I208" s="69">
        <f t="shared" si="6"/>
        <v>6.583333333333333</v>
      </c>
      <c r="J208" s="104">
        <f t="shared" si="7"/>
        <v>25.183333333333334</v>
      </c>
      <c r="K208" s="174" t="s">
        <v>36</v>
      </c>
      <c r="L208" s="174" t="s">
        <v>571</v>
      </c>
    </row>
    <row r="209" spans="1:12" ht="18" customHeight="1">
      <c r="A209" s="105">
        <v>206</v>
      </c>
      <c r="B209" s="175" t="s">
        <v>292</v>
      </c>
      <c r="C209" s="179">
        <v>6</v>
      </c>
      <c r="D209" s="183">
        <v>4</v>
      </c>
      <c r="E209" s="179">
        <v>3</v>
      </c>
      <c r="F209" s="179">
        <v>1</v>
      </c>
      <c r="G209" s="179">
        <v>3</v>
      </c>
      <c r="H209" s="134">
        <v>2.25</v>
      </c>
      <c r="I209" s="69">
        <f t="shared" si="6"/>
        <v>2.0833333333333335</v>
      </c>
      <c r="J209" s="104">
        <f t="shared" si="7"/>
        <v>15.083333333333334</v>
      </c>
      <c r="K209" s="174" t="s">
        <v>40</v>
      </c>
      <c r="L209" s="174" t="s">
        <v>572</v>
      </c>
    </row>
    <row r="210" spans="1:12" ht="18" customHeight="1">
      <c r="A210" s="105">
        <v>207</v>
      </c>
      <c r="B210" s="175" t="s">
        <v>52</v>
      </c>
      <c r="C210" s="179">
        <v>4.5</v>
      </c>
      <c r="D210" s="183">
        <v>4.2</v>
      </c>
      <c r="E210" s="179">
        <v>4</v>
      </c>
      <c r="F210" s="179">
        <v>1</v>
      </c>
      <c r="G210" s="179">
        <v>6</v>
      </c>
      <c r="H210" s="134">
        <v>3.25</v>
      </c>
      <c r="I210" s="69">
        <f t="shared" si="6"/>
        <v>3.4166666666666665</v>
      </c>
      <c r="J210" s="104">
        <f t="shared" si="7"/>
        <v>16.116666666666667</v>
      </c>
      <c r="K210" s="174" t="s">
        <v>40</v>
      </c>
      <c r="L210" s="174" t="s">
        <v>573</v>
      </c>
    </row>
    <row r="211" spans="1:12" ht="18" customHeight="1">
      <c r="A211" s="105">
        <v>208</v>
      </c>
      <c r="B211" s="175" t="s">
        <v>293</v>
      </c>
      <c r="C211" s="179">
        <v>7</v>
      </c>
      <c r="D211" s="183">
        <v>4.8</v>
      </c>
      <c r="E211" s="179">
        <v>5</v>
      </c>
      <c r="F211" s="179">
        <v>1</v>
      </c>
      <c r="G211" s="179">
        <v>2</v>
      </c>
      <c r="H211" s="134">
        <v>2.75</v>
      </c>
      <c r="I211" s="69">
        <f t="shared" si="6"/>
        <v>1.9166666666666667</v>
      </c>
      <c r="J211" s="104">
        <f t="shared" si="7"/>
        <v>18.71666666666667</v>
      </c>
      <c r="K211" s="174" t="s">
        <v>39</v>
      </c>
      <c r="L211" s="174" t="s">
        <v>574</v>
      </c>
    </row>
    <row r="212" spans="1:12" ht="18" customHeight="1">
      <c r="A212" s="105">
        <v>209</v>
      </c>
      <c r="B212" s="175" t="s">
        <v>294</v>
      </c>
      <c r="C212" s="179">
        <v>6</v>
      </c>
      <c r="D212" s="183">
        <v>3</v>
      </c>
      <c r="E212" s="179">
        <v>4.5</v>
      </c>
      <c r="F212" s="179">
        <v>1</v>
      </c>
      <c r="G212" s="179">
        <v>7</v>
      </c>
      <c r="H212" s="134">
        <v>5.25</v>
      </c>
      <c r="I212" s="69">
        <f t="shared" si="6"/>
        <v>4.416666666666667</v>
      </c>
      <c r="J212" s="104">
        <f t="shared" si="7"/>
        <v>17.916666666666668</v>
      </c>
      <c r="K212" s="174" t="s">
        <v>40</v>
      </c>
      <c r="L212" s="174" t="s">
        <v>575</v>
      </c>
    </row>
    <row r="213" spans="1:12" ht="18" customHeight="1">
      <c r="A213" s="105">
        <v>210</v>
      </c>
      <c r="B213" s="175" t="s">
        <v>295</v>
      </c>
      <c r="C213" s="179">
        <v>6.5</v>
      </c>
      <c r="D213" s="183">
        <v>6.2</v>
      </c>
      <c r="E213" s="179">
        <v>3.5</v>
      </c>
      <c r="F213" s="179">
        <v>4</v>
      </c>
      <c r="G213" s="179">
        <v>7.5</v>
      </c>
      <c r="H213" s="134">
        <v>5</v>
      </c>
      <c r="I213" s="69">
        <f t="shared" si="6"/>
        <v>5.5</v>
      </c>
      <c r="J213" s="104">
        <f t="shared" si="7"/>
        <v>21.7</v>
      </c>
      <c r="K213" s="174" t="s">
        <v>37</v>
      </c>
      <c r="L213" s="174" t="s">
        <v>576</v>
      </c>
    </row>
    <row r="214" spans="1:12" ht="18" customHeight="1">
      <c r="A214" s="105">
        <v>211</v>
      </c>
      <c r="B214" s="175" t="s">
        <v>296</v>
      </c>
      <c r="C214" s="179">
        <v>5.5</v>
      </c>
      <c r="D214" s="183">
        <v>3.6</v>
      </c>
      <c r="E214" s="179">
        <v>5</v>
      </c>
      <c r="F214" s="179">
        <v>2</v>
      </c>
      <c r="G214" s="179">
        <v>5.5</v>
      </c>
      <c r="H214" s="134">
        <v>6</v>
      </c>
      <c r="I214" s="69">
        <f t="shared" si="6"/>
        <v>4.5</v>
      </c>
      <c r="J214" s="104">
        <f t="shared" si="7"/>
        <v>18.6</v>
      </c>
      <c r="K214" s="174" t="s">
        <v>38</v>
      </c>
      <c r="L214" s="174" t="s">
        <v>577</v>
      </c>
    </row>
    <row r="215" spans="1:12" ht="18" customHeight="1">
      <c r="A215" s="105">
        <v>212</v>
      </c>
      <c r="B215" s="175" t="s">
        <v>297</v>
      </c>
      <c r="C215" s="179">
        <v>7.5</v>
      </c>
      <c r="D215" s="183">
        <v>6.8</v>
      </c>
      <c r="E215" s="179">
        <v>7</v>
      </c>
      <c r="F215" s="179">
        <v>5.5</v>
      </c>
      <c r="G215" s="179">
        <v>7.5</v>
      </c>
      <c r="H215" s="134">
        <v>3.75</v>
      </c>
      <c r="I215" s="69">
        <f t="shared" si="6"/>
        <v>5.583333333333333</v>
      </c>
      <c r="J215" s="104">
        <f t="shared" si="7"/>
        <v>26.883333333333333</v>
      </c>
      <c r="K215" s="174" t="s">
        <v>35</v>
      </c>
      <c r="L215" s="174" t="s">
        <v>578</v>
      </c>
    </row>
    <row r="216" spans="1:12" ht="18" customHeight="1">
      <c r="A216" s="105">
        <v>213</v>
      </c>
      <c r="B216" s="175" t="s">
        <v>298</v>
      </c>
      <c r="C216" s="179">
        <v>4.5</v>
      </c>
      <c r="D216" s="183">
        <v>5.4</v>
      </c>
      <c r="E216" s="179">
        <v>5.5</v>
      </c>
      <c r="F216" s="179">
        <v>3</v>
      </c>
      <c r="G216" s="179">
        <v>6</v>
      </c>
      <c r="H216" s="134">
        <v>2.75</v>
      </c>
      <c r="I216" s="69">
        <f t="shared" si="6"/>
        <v>3.9166666666666665</v>
      </c>
      <c r="J216" s="104">
        <f t="shared" si="7"/>
        <v>19.316666666666666</v>
      </c>
      <c r="K216" s="174" t="s">
        <v>41</v>
      </c>
      <c r="L216" s="174" t="s">
        <v>579</v>
      </c>
    </row>
    <row r="217" spans="1:12" ht="18" customHeight="1">
      <c r="A217" s="105">
        <v>214</v>
      </c>
      <c r="B217" s="175" t="s">
        <v>299</v>
      </c>
      <c r="C217" s="179">
        <v>5</v>
      </c>
      <c r="D217" s="183">
        <v>4.6</v>
      </c>
      <c r="E217" s="179">
        <v>6</v>
      </c>
      <c r="F217" s="179">
        <v>3</v>
      </c>
      <c r="G217" s="179">
        <v>5.5</v>
      </c>
      <c r="H217" s="134">
        <v>4</v>
      </c>
      <c r="I217" s="69">
        <f t="shared" si="6"/>
        <v>4.166666666666667</v>
      </c>
      <c r="J217" s="104">
        <f t="shared" si="7"/>
        <v>19.766666666666666</v>
      </c>
      <c r="K217" s="174" t="s">
        <v>36</v>
      </c>
      <c r="L217" s="174" t="s">
        <v>580</v>
      </c>
    </row>
    <row r="218" spans="1:12" ht="18" customHeight="1">
      <c r="A218" s="105">
        <v>215</v>
      </c>
      <c r="B218" s="175" t="s">
        <v>300</v>
      </c>
      <c r="C218" s="179">
        <v>7</v>
      </c>
      <c r="D218" s="183">
        <v>4.6</v>
      </c>
      <c r="E218" s="179">
        <v>3.5</v>
      </c>
      <c r="F218" s="179">
        <v>2</v>
      </c>
      <c r="G218" s="179">
        <v>6</v>
      </c>
      <c r="H218" s="134">
        <v>7</v>
      </c>
      <c r="I218" s="69">
        <f t="shared" si="6"/>
        <v>5</v>
      </c>
      <c r="J218" s="104">
        <f t="shared" si="7"/>
        <v>20.1</v>
      </c>
      <c r="K218" s="174" t="s">
        <v>38</v>
      </c>
      <c r="L218" s="174" t="s">
        <v>581</v>
      </c>
    </row>
    <row r="219" spans="1:12" ht="18" customHeight="1">
      <c r="A219" s="105">
        <v>216</v>
      </c>
      <c r="B219" s="175" t="s">
        <v>301</v>
      </c>
      <c r="C219" s="179">
        <v>6.5</v>
      </c>
      <c r="D219" s="183">
        <v>5.2</v>
      </c>
      <c r="E219" s="179">
        <v>2.5</v>
      </c>
      <c r="F219" s="179">
        <v>2</v>
      </c>
      <c r="G219" s="179">
        <v>4.5</v>
      </c>
      <c r="H219" s="134">
        <v>2.75</v>
      </c>
      <c r="I219" s="69">
        <f t="shared" si="6"/>
        <v>3.0833333333333335</v>
      </c>
      <c r="J219" s="104">
        <f t="shared" si="7"/>
        <v>17.28333333333333</v>
      </c>
      <c r="K219" s="174" t="s">
        <v>36</v>
      </c>
      <c r="L219" s="174" t="s">
        <v>582</v>
      </c>
    </row>
    <row r="220" spans="1:12" ht="18" customHeight="1">
      <c r="A220" s="105">
        <v>217</v>
      </c>
      <c r="B220" s="175" t="s">
        <v>302</v>
      </c>
      <c r="C220" s="179">
        <v>5.5</v>
      </c>
      <c r="D220" s="183">
        <v>4.8</v>
      </c>
      <c r="E220" s="179">
        <v>2.5</v>
      </c>
      <c r="F220" s="179">
        <v>1</v>
      </c>
      <c r="G220" s="179">
        <v>7</v>
      </c>
      <c r="H220" s="134">
        <v>4</v>
      </c>
      <c r="I220" s="69">
        <f t="shared" si="6"/>
        <v>4</v>
      </c>
      <c r="J220" s="104">
        <f t="shared" si="7"/>
        <v>16.8</v>
      </c>
      <c r="K220" s="174" t="s">
        <v>40</v>
      </c>
      <c r="L220" s="174" t="s">
        <v>583</v>
      </c>
    </row>
    <row r="221" spans="1:12" ht="18" customHeight="1">
      <c r="A221" s="105">
        <v>218</v>
      </c>
      <c r="B221" s="175" t="s">
        <v>303</v>
      </c>
      <c r="C221" s="179">
        <v>6</v>
      </c>
      <c r="D221" s="183">
        <v>4.4</v>
      </c>
      <c r="E221" s="179">
        <v>6</v>
      </c>
      <c r="F221" s="179">
        <v>1</v>
      </c>
      <c r="G221" s="179">
        <v>7</v>
      </c>
      <c r="H221" s="134">
        <v>6.5</v>
      </c>
      <c r="I221" s="69">
        <f t="shared" si="6"/>
        <v>4.833333333333333</v>
      </c>
      <c r="J221" s="104">
        <f t="shared" si="7"/>
        <v>21.23333333333333</v>
      </c>
      <c r="K221" s="174" t="s">
        <v>36</v>
      </c>
      <c r="L221" s="174" t="s">
        <v>584</v>
      </c>
    </row>
    <row r="222" spans="1:12" ht="18" customHeight="1">
      <c r="A222" s="105">
        <v>219</v>
      </c>
      <c r="B222" s="175" t="s">
        <v>304</v>
      </c>
      <c r="C222" s="179">
        <v>5.5</v>
      </c>
      <c r="D222" s="183">
        <v>6.2</v>
      </c>
      <c r="E222" s="179">
        <v>4</v>
      </c>
      <c r="F222" s="179">
        <v>1.5</v>
      </c>
      <c r="G222" s="179">
        <v>8.5</v>
      </c>
      <c r="H222" s="134">
        <v>5.75</v>
      </c>
      <c r="I222" s="69">
        <f t="shared" si="6"/>
        <v>5.25</v>
      </c>
      <c r="J222" s="104">
        <f t="shared" si="7"/>
        <v>20.95</v>
      </c>
      <c r="K222" s="174" t="s">
        <v>38</v>
      </c>
      <c r="L222" s="174" t="s">
        <v>585</v>
      </c>
    </row>
    <row r="223" spans="1:12" ht="18" customHeight="1">
      <c r="A223" s="105">
        <v>220</v>
      </c>
      <c r="B223" s="175" t="s">
        <v>305</v>
      </c>
      <c r="C223" s="179">
        <v>5</v>
      </c>
      <c r="D223" s="183">
        <v>2.6</v>
      </c>
      <c r="E223" s="179">
        <v>2</v>
      </c>
      <c r="F223" s="179">
        <v>2</v>
      </c>
      <c r="G223" s="179">
        <v>5.5</v>
      </c>
      <c r="H223" s="134">
        <v>6.25</v>
      </c>
      <c r="I223" s="69">
        <f t="shared" si="6"/>
        <v>4.583333333333333</v>
      </c>
      <c r="J223" s="104">
        <f t="shared" si="7"/>
        <v>14.183333333333334</v>
      </c>
      <c r="K223" s="174" t="s">
        <v>40</v>
      </c>
      <c r="L223" s="174" t="s">
        <v>586</v>
      </c>
    </row>
    <row r="224" spans="1:12" ht="18" customHeight="1">
      <c r="A224" s="105">
        <v>221</v>
      </c>
      <c r="B224" s="175" t="s">
        <v>306</v>
      </c>
      <c r="C224" s="179">
        <v>5</v>
      </c>
      <c r="D224" s="183">
        <v>4</v>
      </c>
      <c r="E224" s="179">
        <v>3</v>
      </c>
      <c r="F224" s="179">
        <v>1</v>
      </c>
      <c r="G224" s="179">
        <v>2.5</v>
      </c>
      <c r="H224" s="134">
        <v>3.5</v>
      </c>
      <c r="I224" s="69">
        <f t="shared" si="6"/>
        <v>2.3333333333333335</v>
      </c>
      <c r="J224" s="104">
        <f t="shared" si="7"/>
        <v>14.333333333333334</v>
      </c>
      <c r="K224" s="174" t="s">
        <v>39</v>
      </c>
      <c r="L224" s="174" t="s">
        <v>587</v>
      </c>
    </row>
    <row r="225" spans="1:12" ht="18" customHeight="1">
      <c r="A225" s="105">
        <v>222</v>
      </c>
      <c r="B225" s="175" t="s">
        <v>307</v>
      </c>
      <c r="C225" s="179">
        <v>6</v>
      </c>
      <c r="D225" s="183">
        <v>3.8</v>
      </c>
      <c r="E225" s="179">
        <v>3.5</v>
      </c>
      <c r="F225" s="179">
        <v>1.5</v>
      </c>
      <c r="G225" s="179">
        <v>4</v>
      </c>
      <c r="H225" s="134">
        <v>4.25</v>
      </c>
      <c r="I225" s="69">
        <f t="shared" si="6"/>
        <v>3.25</v>
      </c>
      <c r="J225" s="104">
        <f t="shared" si="7"/>
        <v>16.55</v>
      </c>
      <c r="K225" s="174" t="s">
        <v>39</v>
      </c>
      <c r="L225" s="174" t="s">
        <v>588</v>
      </c>
    </row>
    <row r="226" spans="1:12" ht="18" customHeight="1">
      <c r="A226" s="105">
        <v>223</v>
      </c>
      <c r="B226" s="175" t="s">
        <v>308</v>
      </c>
      <c r="C226" s="179">
        <v>5.5</v>
      </c>
      <c r="D226" s="183">
        <v>9.2</v>
      </c>
      <c r="E226" s="179">
        <v>7</v>
      </c>
      <c r="F226" s="179">
        <v>1.5</v>
      </c>
      <c r="G226" s="179">
        <v>8</v>
      </c>
      <c r="H226" s="134">
        <v>6.75</v>
      </c>
      <c r="I226" s="69">
        <f t="shared" si="6"/>
        <v>5.416666666666667</v>
      </c>
      <c r="J226" s="104">
        <f t="shared" si="7"/>
        <v>27.116666666666667</v>
      </c>
      <c r="K226" s="174" t="s">
        <v>36</v>
      </c>
      <c r="L226" s="174" t="s">
        <v>589</v>
      </c>
    </row>
    <row r="227" spans="1:12" ht="18" customHeight="1">
      <c r="A227" s="105">
        <v>224</v>
      </c>
      <c r="B227" s="175" t="s">
        <v>309</v>
      </c>
      <c r="C227" s="179">
        <v>8.5</v>
      </c>
      <c r="D227" s="183">
        <v>9.2</v>
      </c>
      <c r="E227" s="179">
        <v>6</v>
      </c>
      <c r="F227" s="179">
        <v>6</v>
      </c>
      <c r="G227" s="179">
        <v>9.5</v>
      </c>
      <c r="H227" s="134">
        <v>8</v>
      </c>
      <c r="I227" s="69">
        <f t="shared" si="6"/>
        <v>7.833333333333333</v>
      </c>
      <c r="J227" s="104">
        <f t="shared" si="7"/>
        <v>31.53333333333333</v>
      </c>
      <c r="K227" s="174" t="s">
        <v>41</v>
      </c>
      <c r="L227" s="174" t="s">
        <v>590</v>
      </c>
    </row>
    <row r="228" spans="1:12" ht="18" customHeight="1">
      <c r="A228" s="105">
        <v>225</v>
      </c>
      <c r="B228" s="175" t="s">
        <v>310</v>
      </c>
      <c r="C228" s="179">
        <v>8</v>
      </c>
      <c r="D228" s="183">
        <v>8</v>
      </c>
      <c r="E228" s="179">
        <v>8.5</v>
      </c>
      <c r="F228" s="179">
        <v>5</v>
      </c>
      <c r="G228" s="179">
        <v>9</v>
      </c>
      <c r="H228" s="134">
        <v>7.25</v>
      </c>
      <c r="I228" s="69">
        <f t="shared" si="6"/>
        <v>7.083333333333333</v>
      </c>
      <c r="J228" s="104">
        <f t="shared" si="7"/>
        <v>31.583333333333332</v>
      </c>
      <c r="K228" s="174" t="s">
        <v>38</v>
      </c>
      <c r="L228" s="174" t="s">
        <v>591</v>
      </c>
    </row>
    <row r="229" spans="1:12" ht="18" customHeight="1">
      <c r="A229" s="105">
        <v>226</v>
      </c>
      <c r="B229" s="175" t="s">
        <v>311</v>
      </c>
      <c r="C229" s="179">
        <v>6.5</v>
      </c>
      <c r="D229" s="183">
        <v>6.2</v>
      </c>
      <c r="E229" s="179">
        <v>5</v>
      </c>
      <c r="F229" s="179">
        <v>3.5</v>
      </c>
      <c r="G229" s="179">
        <v>8.5</v>
      </c>
      <c r="H229" s="134">
        <v>6.5</v>
      </c>
      <c r="I229" s="69">
        <f t="shared" si="6"/>
        <v>6.166666666666667</v>
      </c>
      <c r="J229" s="104">
        <f t="shared" si="7"/>
        <v>23.866666666666667</v>
      </c>
      <c r="K229" s="174" t="s">
        <v>38</v>
      </c>
      <c r="L229" s="174" t="s">
        <v>592</v>
      </c>
    </row>
    <row r="230" spans="1:12" ht="18" customHeight="1">
      <c r="A230" s="105">
        <v>227</v>
      </c>
      <c r="B230" s="175" t="s">
        <v>53</v>
      </c>
      <c r="C230" s="179">
        <v>6</v>
      </c>
      <c r="D230" s="183">
        <v>5</v>
      </c>
      <c r="E230" s="179">
        <v>4</v>
      </c>
      <c r="F230" s="179">
        <v>3</v>
      </c>
      <c r="G230" s="179">
        <v>3.5</v>
      </c>
      <c r="H230" s="134">
        <v>1</v>
      </c>
      <c r="I230" s="69">
        <f t="shared" si="6"/>
        <v>2.5</v>
      </c>
      <c r="J230" s="104">
        <f t="shared" si="7"/>
        <v>17.5</v>
      </c>
      <c r="K230" s="174" t="s">
        <v>35</v>
      </c>
      <c r="L230" s="174" t="s">
        <v>593</v>
      </c>
    </row>
    <row r="231" spans="1:12" ht="18" customHeight="1">
      <c r="A231" s="105">
        <v>228</v>
      </c>
      <c r="B231" s="175" t="s">
        <v>312</v>
      </c>
      <c r="C231" s="179">
        <v>6</v>
      </c>
      <c r="D231" s="183">
        <v>7.2</v>
      </c>
      <c r="E231" s="179">
        <v>5</v>
      </c>
      <c r="F231" s="179">
        <v>3</v>
      </c>
      <c r="G231" s="179">
        <v>5</v>
      </c>
      <c r="H231" s="134">
        <v>5.5</v>
      </c>
      <c r="I231" s="69">
        <f t="shared" si="6"/>
        <v>4.5</v>
      </c>
      <c r="J231" s="104">
        <f t="shared" si="7"/>
        <v>22.7</v>
      </c>
      <c r="K231" s="174" t="s">
        <v>39</v>
      </c>
      <c r="L231" s="174" t="s">
        <v>594</v>
      </c>
    </row>
    <row r="232" spans="1:12" ht="18" customHeight="1">
      <c r="A232" s="105">
        <v>229</v>
      </c>
      <c r="B232" s="175" t="s">
        <v>313</v>
      </c>
      <c r="C232" s="179">
        <v>5.5</v>
      </c>
      <c r="D232" s="183">
        <v>4.2</v>
      </c>
      <c r="E232" s="179">
        <v>5</v>
      </c>
      <c r="F232" s="179">
        <v>1.5</v>
      </c>
      <c r="G232" s="179">
        <v>6</v>
      </c>
      <c r="H232" s="134">
        <v>3</v>
      </c>
      <c r="I232" s="69">
        <f t="shared" si="6"/>
        <v>3.5</v>
      </c>
      <c r="J232" s="104">
        <f t="shared" si="7"/>
        <v>18.2</v>
      </c>
      <c r="K232" s="174" t="s">
        <v>39</v>
      </c>
      <c r="L232" s="174" t="s">
        <v>595</v>
      </c>
    </row>
    <row r="233" spans="1:12" ht="18" customHeight="1">
      <c r="A233" s="105">
        <v>230</v>
      </c>
      <c r="B233" s="175" t="s">
        <v>314</v>
      </c>
      <c r="C233" s="179">
        <v>7</v>
      </c>
      <c r="D233" s="183">
        <v>9.4</v>
      </c>
      <c r="E233" s="179">
        <v>9.5</v>
      </c>
      <c r="F233" s="179">
        <v>5</v>
      </c>
      <c r="G233" s="179">
        <v>9</v>
      </c>
      <c r="H233" s="134">
        <v>8.5</v>
      </c>
      <c r="I233" s="69">
        <f t="shared" si="6"/>
        <v>7.5</v>
      </c>
      <c r="J233" s="104">
        <f t="shared" si="7"/>
        <v>33.4</v>
      </c>
      <c r="K233" s="174" t="s">
        <v>41</v>
      </c>
      <c r="L233" s="174" t="s">
        <v>596</v>
      </c>
    </row>
    <row r="234" spans="1:12" ht="18" customHeight="1">
      <c r="A234" s="105">
        <v>231</v>
      </c>
      <c r="B234" s="175" t="s">
        <v>315</v>
      </c>
      <c r="C234" s="179">
        <v>5.5</v>
      </c>
      <c r="D234" s="183">
        <v>5.2</v>
      </c>
      <c r="E234" s="179">
        <v>3</v>
      </c>
      <c r="F234" s="179">
        <v>3.5</v>
      </c>
      <c r="G234" s="179">
        <v>7</v>
      </c>
      <c r="H234" s="134">
        <v>5.25</v>
      </c>
      <c r="I234" s="69">
        <f t="shared" si="6"/>
        <v>5.25</v>
      </c>
      <c r="J234" s="104">
        <f t="shared" si="7"/>
        <v>18.95</v>
      </c>
      <c r="K234" s="174" t="s">
        <v>40</v>
      </c>
      <c r="L234" s="174" t="s">
        <v>597</v>
      </c>
    </row>
    <row r="235" spans="1:12" ht="18" customHeight="1">
      <c r="A235" s="105">
        <v>232</v>
      </c>
      <c r="B235" s="175" t="s">
        <v>316</v>
      </c>
      <c r="C235" s="179">
        <v>5.5</v>
      </c>
      <c r="D235" s="183">
        <v>4.4</v>
      </c>
      <c r="E235" s="179">
        <v>4.5</v>
      </c>
      <c r="F235" s="179">
        <v>2.5</v>
      </c>
      <c r="G235" s="179">
        <v>7</v>
      </c>
      <c r="H235" s="134">
        <v>5.75</v>
      </c>
      <c r="I235" s="69">
        <f t="shared" si="6"/>
        <v>5.083333333333333</v>
      </c>
      <c r="J235" s="104">
        <f t="shared" si="7"/>
        <v>19.483333333333334</v>
      </c>
      <c r="K235" s="174" t="s">
        <v>34</v>
      </c>
      <c r="L235" s="174" t="s">
        <v>598</v>
      </c>
    </row>
    <row r="236" spans="1:12" ht="18" customHeight="1">
      <c r="A236" s="105">
        <v>233</v>
      </c>
      <c r="B236" s="175" t="s">
        <v>317</v>
      </c>
      <c r="C236" s="179">
        <v>6</v>
      </c>
      <c r="D236" s="183">
        <v>7.2</v>
      </c>
      <c r="E236" s="179">
        <v>3</v>
      </c>
      <c r="F236" s="179">
        <v>3.5</v>
      </c>
      <c r="G236" s="179">
        <v>6.5</v>
      </c>
      <c r="H236" s="134">
        <v>5</v>
      </c>
      <c r="I236" s="69">
        <f t="shared" si="6"/>
        <v>5</v>
      </c>
      <c r="J236" s="104">
        <f t="shared" si="7"/>
        <v>21.2</v>
      </c>
      <c r="K236" s="174" t="s">
        <v>37</v>
      </c>
      <c r="L236" s="174" t="s">
        <v>599</v>
      </c>
    </row>
    <row r="237" spans="1:12" ht="18" customHeight="1">
      <c r="A237" s="105">
        <v>234</v>
      </c>
      <c r="B237" s="175" t="s">
        <v>318</v>
      </c>
      <c r="C237" s="179">
        <v>4.5</v>
      </c>
      <c r="D237" s="183">
        <v>5.2</v>
      </c>
      <c r="E237" s="179">
        <v>3</v>
      </c>
      <c r="F237" s="179">
        <v>3.5</v>
      </c>
      <c r="G237" s="179">
        <v>7</v>
      </c>
      <c r="H237" s="134">
        <v>3.75</v>
      </c>
      <c r="I237" s="69">
        <f t="shared" si="6"/>
        <v>4.75</v>
      </c>
      <c r="J237" s="104">
        <f t="shared" si="7"/>
        <v>17.45</v>
      </c>
      <c r="K237" s="174" t="s">
        <v>35</v>
      </c>
      <c r="L237" s="174" t="s">
        <v>600</v>
      </c>
    </row>
    <row r="238" spans="1:12" ht="18" customHeight="1">
      <c r="A238" s="105">
        <v>235</v>
      </c>
      <c r="B238" s="175" t="s">
        <v>319</v>
      </c>
      <c r="C238" s="179">
        <v>7</v>
      </c>
      <c r="D238" s="183">
        <v>6.2</v>
      </c>
      <c r="E238" s="179">
        <v>3.5</v>
      </c>
      <c r="F238" s="179">
        <v>2.5</v>
      </c>
      <c r="G238" s="179">
        <v>6.5</v>
      </c>
      <c r="H238" s="134">
        <v>4.5</v>
      </c>
      <c r="I238" s="69">
        <f t="shared" si="6"/>
        <v>4.5</v>
      </c>
      <c r="J238" s="104">
        <f t="shared" si="7"/>
        <v>21.2</v>
      </c>
      <c r="K238" s="174" t="s">
        <v>35</v>
      </c>
      <c r="L238" s="174" t="s">
        <v>601</v>
      </c>
    </row>
    <row r="239" spans="1:12" ht="18" customHeight="1">
      <c r="A239" s="105">
        <v>236</v>
      </c>
      <c r="B239" s="175" t="s">
        <v>320</v>
      </c>
      <c r="C239" s="179">
        <v>5.5</v>
      </c>
      <c r="D239" s="183">
        <v>4.2</v>
      </c>
      <c r="E239" s="179">
        <v>2</v>
      </c>
      <c r="F239" s="179">
        <v>2</v>
      </c>
      <c r="G239" s="179">
        <v>4</v>
      </c>
      <c r="H239" s="134">
        <v>5.75</v>
      </c>
      <c r="I239" s="69">
        <f t="shared" si="6"/>
        <v>3.9166666666666665</v>
      </c>
      <c r="J239" s="104">
        <f t="shared" si="7"/>
        <v>15.616666666666665</v>
      </c>
      <c r="K239" s="174" t="s">
        <v>34</v>
      </c>
      <c r="L239" s="174" t="s">
        <v>602</v>
      </c>
    </row>
    <row r="240" spans="1:12" ht="18" customHeight="1">
      <c r="A240" s="105">
        <v>237</v>
      </c>
      <c r="B240" s="175" t="s">
        <v>321</v>
      </c>
      <c r="C240" s="179">
        <v>7</v>
      </c>
      <c r="D240" s="183">
        <v>3.8</v>
      </c>
      <c r="E240" s="179">
        <v>2.5</v>
      </c>
      <c r="F240" s="179">
        <v>2</v>
      </c>
      <c r="G240" s="179">
        <v>3.5</v>
      </c>
      <c r="H240" s="134">
        <v>6.75</v>
      </c>
      <c r="I240" s="69">
        <f t="shared" si="6"/>
        <v>4.083333333333333</v>
      </c>
      <c r="J240" s="104">
        <f t="shared" si="7"/>
        <v>17.383333333333333</v>
      </c>
      <c r="K240" s="174" t="s">
        <v>34</v>
      </c>
      <c r="L240" s="174" t="s">
        <v>603</v>
      </c>
    </row>
    <row r="241" spans="1:12" ht="18" customHeight="1">
      <c r="A241" s="105">
        <v>238</v>
      </c>
      <c r="B241" s="175" t="s">
        <v>322</v>
      </c>
      <c r="C241" s="179">
        <v>6</v>
      </c>
      <c r="D241" s="183">
        <v>4.8</v>
      </c>
      <c r="E241" s="179">
        <v>2.5</v>
      </c>
      <c r="F241" s="179">
        <v>2</v>
      </c>
      <c r="G241" s="179">
        <v>1.5</v>
      </c>
      <c r="H241" s="134">
        <v>5.75</v>
      </c>
      <c r="I241" s="69">
        <f t="shared" si="6"/>
        <v>3.0833333333333335</v>
      </c>
      <c r="J241" s="104">
        <f t="shared" si="7"/>
        <v>16.383333333333333</v>
      </c>
      <c r="K241" s="174" t="s">
        <v>39</v>
      </c>
      <c r="L241" s="174" t="s">
        <v>604</v>
      </c>
    </row>
    <row r="242" spans="1:12" ht="18" customHeight="1">
      <c r="A242" s="105">
        <v>239</v>
      </c>
      <c r="B242" s="175" t="s">
        <v>323</v>
      </c>
      <c r="C242" s="179">
        <v>6</v>
      </c>
      <c r="D242" s="183">
        <v>6.2</v>
      </c>
      <c r="E242" s="179">
        <v>4</v>
      </c>
      <c r="F242" s="179">
        <v>3.5</v>
      </c>
      <c r="G242" s="179">
        <v>8</v>
      </c>
      <c r="H242" s="134">
        <v>4.25</v>
      </c>
      <c r="I242" s="69">
        <f t="shared" si="6"/>
        <v>5.25</v>
      </c>
      <c r="J242" s="104">
        <f t="shared" si="7"/>
        <v>21.45</v>
      </c>
      <c r="K242" s="174" t="s">
        <v>38</v>
      </c>
      <c r="L242" s="174" t="s">
        <v>605</v>
      </c>
    </row>
    <row r="243" spans="1:12" ht="18" customHeight="1">
      <c r="A243" s="105">
        <v>240</v>
      </c>
      <c r="B243" s="175" t="s">
        <v>324</v>
      </c>
      <c r="C243" s="179">
        <v>6.5</v>
      </c>
      <c r="D243" s="183">
        <v>6.8</v>
      </c>
      <c r="E243" s="179">
        <v>5</v>
      </c>
      <c r="F243" s="179">
        <v>5</v>
      </c>
      <c r="G243" s="179">
        <v>5</v>
      </c>
      <c r="H243" s="134">
        <v>5</v>
      </c>
      <c r="I243" s="69">
        <f t="shared" si="6"/>
        <v>5</v>
      </c>
      <c r="J243" s="104">
        <f t="shared" si="7"/>
        <v>23.3</v>
      </c>
      <c r="K243" s="174" t="s">
        <v>39</v>
      </c>
      <c r="L243" s="174" t="s">
        <v>606</v>
      </c>
    </row>
    <row r="244" spans="1:12" ht="18" customHeight="1">
      <c r="A244" s="105">
        <v>241</v>
      </c>
      <c r="B244" s="175" t="s">
        <v>325</v>
      </c>
      <c r="C244" s="179">
        <v>6</v>
      </c>
      <c r="D244" s="183">
        <v>3.6</v>
      </c>
      <c r="E244" s="179">
        <v>5</v>
      </c>
      <c r="F244" s="179">
        <v>2</v>
      </c>
      <c r="G244" s="179">
        <v>3</v>
      </c>
      <c r="H244" s="134">
        <v>4.5</v>
      </c>
      <c r="I244" s="69">
        <f t="shared" si="6"/>
        <v>3.1666666666666665</v>
      </c>
      <c r="J244" s="104">
        <f t="shared" si="7"/>
        <v>17.766666666666666</v>
      </c>
      <c r="K244" s="174" t="s">
        <v>39</v>
      </c>
      <c r="L244" s="174" t="s">
        <v>607</v>
      </c>
    </row>
    <row r="245" spans="1:12" ht="18" customHeight="1">
      <c r="A245" s="105">
        <v>242</v>
      </c>
      <c r="B245" s="175" t="s">
        <v>326</v>
      </c>
      <c r="C245" s="179">
        <v>6</v>
      </c>
      <c r="D245" s="183">
        <v>4.6</v>
      </c>
      <c r="E245" s="179">
        <v>6</v>
      </c>
      <c r="F245" s="179">
        <v>1.5</v>
      </c>
      <c r="G245" s="179">
        <v>3.5</v>
      </c>
      <c r="H245" s="134">
        <v>5</v>
      </c>
      <c r="I245" s="69">
        <f t="shared" si="6"/>
        <v>3.3333333333333335</v>
      </c>
      <c r="J245" s="104">
        <f t="shared" si="7"/>
        <v>19.933333333333334</v>
      </c>
      <c r="K245" s="174" t="s">
        <v>35</v>
      </c>
      <c r="L245" s="174" t="s">
        <v>608</v>
      </c>
    </row>
    <row r="246" spans="1:12" ht="18" customHeight="1">
      <c r="A246" s="105">
        <v>243</v>
      </c>
      <c r="B246" s="175" t="s">
        <v>327</v>
      </c>
      <c r="C246" s="179">
        <v>5.5</v>
      </c>
      <c r="D246" s="183">
        <v>5.4</v>
      </c>
      <c r="E246" s="179">
        <v>6</v>
      </c>
      <c r="F246" s="179">
        <v>1.5</v>
      </c>
      <c r="G246" s="179">
        <v>5</v>
      </c>
      <c r="H246" s="134">
        <v>4.75</v>
      </c>
      <c r="I246" s="69">
        <f t="shared" si="6"/>
        <v>3.75</v>
      </c>
      <c r="J246" s="104">
        <f t="shared" si="7"/>
        <v>20.65</v>
      </c>
      <c r="K246" s="174" t="s">
        <v>39</v>
      </c>
      <c r="L246" s="174" t="s">
        <v>609</v>
      </c>
    </row>
    <row r="247" spans="1:12" ht="18" customHeight="1">
      <c r="A247" s="105">
        <v>244</v>
      </c>
      <c r="B247" s="175" t="s">
        <v>328</v>
      </c>
      <c r="C247" s="179">
        <v>7</v>
      </c>
      <c r="D247" s="183">
        <v>4.2</v>
      </c>
      <c r="E247" s="179">
        <v>5</v>
      </c>
      <c r="F247" s="179">
        <v>3</v>
      </c>
      <c r="G247" s="179">
        <v>6</v>
      </c>
      <c r="H247" s="134">
        <v>4.5</v>
      </c>
      <c r="I247" s="69">
        <f t="shared" si="6"/>
        <v>4.5</v>
      </c>
      <c r="J247" s="104">
        <f t="shared" si="7"/>
        <v>20.7</v>
      </c>
      <c r="K247" s="174" t="s">
        <v>39</v>
      </c>
      <c r="L247" s="174" t="s">
        <v>610</v>
      </c>
    </row>
    <row r="248" spans="1:12" ht="18" customHeight="1">
      <c r="A248" s="105">
        <v>245</v>
      </c>
      <c r="B248" s="175" t="s">
        <v>329</v>
      </c>
      <c r="C248" s="179">
        <v>6.5</v>
      </c>
      <c r="D248" s="183">
        <v>4.8</v>
      </c>
      <c r="E248" s="179">
        <v>6</v>
      </c>
      <c r="F248" s="179">
        <v>2</v>
      </c>
      <c r="G248" s="179">
        <v>6</v>
      </c>
      <c r="H248" s="134">
        <v>5</v>
      </c>
      <c r="I248" s="69">
        <f t="shared" si="6"/>
        <v>4.333333333333333</v>
      </c>
      <c r="J248" s="104">
        <f t="shared" si="7"/>
        <v>21.633333333333333</v>
      </c>
      <c r="K248" s="174" t="s">
        <v>35</v>
      </c>
      <c r="L248" s="174" t="s">
        <v>611</v>
      </c>
    </row>
    <row r="249" spans="1:12" ht="18" customHeight="1">
      <c r="A249" s="105">
        <v>246</v>
      </c>
      <c r="B249" s="175" t="s">
        <v>330</v>
      </c>
      <c r="C249" s="179">
        <v>6.5</v>
      </c>
      <c r="D249" s="183">
        <v>9</v>
      </c>
      <c r="E249" s="179">
        <v>8</v>
      </c>
      <c r="F249" s="179">
        <v>7</v>
      </c>
      <c r="G249" s="179">
        <v>9</v>
      </c>
      <c r="H249" s="134">
        <v>8.25</v>
      </c>
      <c r="I249" s="69">
        <f t="shared" si="6"/>
        <v>8.083333333333334</v>
      </c>
      <c r="J249" s="104">
        <f t="shared" si="7"/>
        <v>31.583333333333336</v>
      </c>
      <c r="K249" s="174" t="s">
        <v>41</v>
      </c>
      <c r="L249" s="174" t="s">
        <v>612</v>
      </c>
    </row>
    <row r="250" spans="1:12" ht="18" customHeight="1">
      <c r="A250" s="105">
        <v>247</v>
      </c>
      <c r="B250" s="175" t="s">
        <v>331</v>
      </c>
      <c r="C250" s="179">
        <v>4</v>
      </c>
      <c r="D250" s="183">
        <v>8</v>
      </c>
      <c r="E250" s="179">
        <v>5.5</v>
      </c>
      <c r="F250" s="179">
        <v>3</v>
      </c>
      <c r="G250" s="179">
        <v>8</v>
      </c>
      <c r="H250" s="134">
        <v>5</v>
      </c>
      <c r="I250" s="69">
        <f t="shared" si="6"/>
        <v>5.333333333333333</v>
      </c>
      <c r="J250" s="104">
        <f t="shared" si="7"/>
        <v>22.833333333333332</v>
      </c>
      <c r="K250" s="174" t="s">
        <v>36</v>
      </c>
      <c r="L250" s="174" t="s">
        <v>613</v>
      </c>
    </row>
    <row r="251" spans="1:12" ht="18" customHeight="1">
      <c r="A251" s="105">
        <v>248</v>
      </c>
      <c r="B251" s="175" t="s">
        <v>332</v>
      </c>
      <c r="C251" s="179">
        <v>4</v>
      </c>
      <c r="D251" s="183">
        <v>6.4</v>
      </c>
      <c r="E251" s="179">
        <v>5.5</v>
      </c>
      <c r="F251" s="179">
        <v>3</v>
      </c>
      <c r="G251" s="179">
        <v>7.5</v>
      </c>
      <c r="H251" s="134">
        <v>3.25</v>
      </c>
      <c r="I251" s="69">
        <f t="shared" si="6"/>
        <v>4.583333333333333</v>
      </c>
      <c r="J251" s="104">
        <f t="shared" si="7"/>
        <v>20.483333333333334</v>
      </c>
      <c r="K251" s="174" t="s">
        <v>37</v>
      </c>
      <c r="L251" s="174" t="s">
        <v>614</v>
      </c>
    </row>
    <row r="252" spans="1:12" ht="18" customHeight="1">
      <c r="A252" s="105">
        <v>249</v>
      </c>
      <c r="B252" s="175" t="s">
        <v>333</v>
      </c>
      <c r="C252" s="179">
        <v>4.5</v>
      </c>
      <c r="D252" s="183">
        <v>5.4</v>
      </c>
      <c r="E252" s="179">
        <v>5.5</v>
      </c>
      <c r="F252" s="179">
        <v>2</v>
      </c>
      <c r="G252" s="179">
        <v>4.5</v>
      </c>
      <c r="H252" s="134">
        <v>2.25</v>
      </c>
      <c r="I252" s="69">
        <f t="shared" si="6"/>
        <v>2.9166666666666665</v>
      </c>
      <c r="J252" s="104">
        <f t="shared" si="7"/>
        <v>18.316666666666666</v>
      </c>
      <c r="K252" s="174" t="s">
        <v>40</v>
      </c>
      <c r="L252" s="174" t="s">
        <v>615</v>
      </c>
    </row>
    <row r="253" spans="1:12" ht="18" customHeight="1">
      <c r="A253" s="105">
        <v>250</v>
      </c>
      <c r="B253" s="175" t="s">
        <v>334</v>
      </c>
      <c r="C253" s="179">
        <v>4</v>
      </c>
      <c r="D253" s="183">
        <v>6</v>
      </c>
      <c r="E253" s="179">
        <v>6</v>
      </c>
      <c r="F253" s="179">
        <v>1</v>
      </c>
      <c r="G253" s="179">
        <v>5</v>
      </c>
      <c r="H253" s="134">
        <v>5</v>
      </c>
      <c r="I253" s="69">
        <f t="shared" si="6"/>
        <v>3.6666666666666665</v>
      </c>
      <c r="J253" s="104">
        <f t="shared" si="7"/>
        <v>19.666666666666668</v>
      </c>
      <c r="K253" s="174" t="s">
        <v>34</v>
      </c>
      <c r="L253" s="174" t="s">
        <v>616</v>
      </c>
    </row>
    <row r="254" spans="1:12" ht="18" customHeight="1">
      <c r="A254" s="105">
        <v>251</v>
      </c>
      <c r="B254" s="175" t="s">
        <v>335</v>
      </c>
      <c r="C254" s="179">
        <v>5</v>
      </c>
      <c r="D254" s="183">
        <v>6.8</v>
      </c>
      <c r="E254" s="179">
        <v>5</v>
      </c>
      <c r="F254" s="179">
        <v>2</v>
      </c>
      <c r="G254" s="179">
        <v>8</v>
      </c>
      <c r="H254" s="134">
        <v>5.5</v>
      </c>
      <c r="I254" s="69">
        <f t="shared" si="6"/>
        <v>5.166666666666667</v>
      </c>
      <c r="J254" s="104">
        <f t="shared" si="7"/>
        <v>21.96666666666667</v>
      </c>
      <c r="K254" s="174" t="s">
        <v>36</v>
      </c>
      <c r="L254" s="174" t="s">
        <v>617</v>
      </c>
    </row>
    <row r="255" spans="1:12" ht="18" customHeight="1">
      <c r="A255" s="105">
        <v>252</v>
      </c>
      <c r="B255" s="175" t="s">
        <v>336</v>
      </c>
      <c r="C255" s="179">
        <v>3.5</v>
      </c>
      <c r="D255" s="183">
        <v>6.2</v>
      </c>
      <c r="E255" s="179">
        <v>6</v>
      </c>
      <c r="F255" s="179">
        <v>1.5</v>
      </c>
      <c r="G255" s="179">
        <v>6.5</v>
      </c>
      <c r="H255" s="134">
        <v>5.25</v>
      </c>
      <c r="I255" s="69">
        <f t="shared" si="6"/>
        <v>4.416666666666667</v>
      </c>
      <c r="J255" s="104">
        <f t="shared" si="7"/>
        <v>20.116666666666667</v>
      </c>
      <c r="K255" s="174" t="s">
        <v>34</v>
      </c>
      <c r="L255" s="174" t="s">
        <v>618</v>
      </c>
    </row>
    <row r="256" spans="1:12" ht="18" customHeight="1">
      <c r="A256" s="105">
        <v>253</v>
      </c>
      <c r="B256" s="175" t="s">
        <v>337</v>
      </c>
      <c r="C256" s="179">
        <v>3.5</v>
      </c>
      <c r="D256" s="183">
        <v>4.2</v>
      </c>
      <c r="E256" s="179">
        <v>4</v>
      </c>
      <c r="F256" s="179">
        <v>1</v>
      </c>
      <c r="G256" s="179">
        <v>1</v>
      </c>
      <c r="H256" s="134">
        <v>1.5</v>
      </c>
      <c r="I256" s="69">
        <f t="shared" si="6"/>
        <v>1.1666666666666667</v>
      </c>
      <c r="J256" s="104">
        <f t="shared" si="7"/>
        <v>12.866666666666665</v>
      </c>
      <c r="K256" s="174" t="s">
        <v>38</v>
      </c>
      <c r="L256" s="174" t="s">
        <v>619</v>
      </c>
    </row>
    <row r="257" spans="1:12" ht="18" customHeight="1">
      <c r="A257" s="105">
        <v>254</v>
      </c>
      <c r="B257" s="175" t="s">
        <v>338</v>
      </c>
      <c r="C257" s="179">
        <v>4.5</v>
      </c>
      <c r="D257" s="183">
        <v>5.8</v>
      </c>
      <c r="E257" s="179">
        <v>5</v>
      </c>
      <c r="F257" s="179">
        <v>3</v>
      </c>
      <c r="G257" s="179">
        <v>6.5</v>
      </c>
      <c r="H257" s="134">
        <v>4.5</v>
      </c>
      <c r="I257" s="69">
        <f t="shared" si="6"/>
        <v>4.666666666666667</v>
      </c>
      <c r="J257" s="104">
        <f t="shared" si="7"/>
        <v>19.96666666666667</v>
      </c>
      <c r="K257" s="174" t="s">
        <v>36</v>
      </c>
      <c r="L257" s="174" t="s">
        <v>620</v>
      </c>
    </row>
    <row r="258" spans="1:12" ht="18" customHeight="1">
      <c r="A258" s="105">
        <v>255</v>
      </c>
      <c r="B258" s="175" t="s">
        <v>339</v>
      </c>
      <c r="C258" s="179">
        <v>3.5</v>
      </c>
      <c r="D258" s="183">
        <v>4.8</v>
      </c>
      <c r="E258" s="179">
        <v>6.5</v>
      </c>
      <c r="F258" s="179">
        <v>2</v>
      </c>
      <c r="G258" s="179">
        <v>6</v>
      </c>
      <c r="H258" s="134">
        <v>3.75</v>
      </c>
      <c r="I258" s="69">
        <f t="shared" si="6"/>
        <v>3.9166666666666665</v>
      </c>
      <c r="J258" s="104">
        <f t="shared" si="7"/>
        <v>18.71666666666667</v>
      </c>
      <c r="K258" s="174" t="s">
        <v>40</v>
      </c>
      <c r="L258" s="174" t="s">
        <v>621</v>
      </c>
    </row>
    <row r="259" spans="1:12" ht="18" customHeight="1">
      <c r="A259" s="105">
        <v>256</v>
      </c>
      <c r="B259" s="175" t="s">
        <v>340</v>
      </c>
      <c r="C259" s="179">
        <v>4</v>
      </c>
      <c r="D259" s="183">
        <v>3.8</v>
      </c>
      <c r="E259" s="179">
        <v>4.5</v>
      </c>
      <c r="F259" s="179">
        <v>1</v>
      </c>
      <c r="G259" s="179">
        <v>3.5</v>
      </c>
      <c r="H259" s="134">
        <v>2.75</v>
      </c>
      <c r="I259" s="69">
        <f t="shared" si="6"/>
        <v>2.4166666666666665</v>
      </c>
      <c r="J259" s="104">
        <f t="shared" si="7"/>
        <v>14.716666666666667</v>
      </c>
      <c r="K259" s="174" t="s">
        <v>37</v>
      </c>
      <c r="L259" s="174" t="s">
        <v>622</v>
      </c>
    </row>
    <row r="260" spans="1:12" ht="18" customHeight="1">
      <c r="A260" s="105">
        <v>257</v>
      </c>
      <c r="B260" s="175" t="s">
        <v>341</v>
      </c>
      <c r="C260" s="179">
        <v>4.5</v>
      </c>
      <c r="D260" s="183">
        <v>7.6</v>
      </c>
      <c r="E260" s="179">
        <v>7</v>
      </c>
      <c r="F260" s="179">
        <v>2.5</v>
      </c>
      <c r="G260" s="179">
        <v>6</v>
      </c>
      <c r="H260" s="134">
        <v>4.25</v>
      </c>
      <c r="I260" s="69">
        <f t="shared" si="6"/>
        <v>4.25</v>
      </c>
      <c r="J260" s="104">
        <f t="shared" si="7"/>
        <v>23.35</v>
      </c>
      <c r="K260" s="174" t="s">
        <v>36</v>
      </c>
      <c r="L260" s="174" t="s">
        <v>623</v>
      </c>
    </row>
    <row r="261" spans="1:12" ht="18" customHeight="1">
      <c r="A261" s="105">
        <v>258</v>
      </c>
      <c r="B261" s="175" t="s">
        <v>342</v>
      </c>
      <c r="C261" s="179">
        <v>5</v>
      </c>
      <c r="D261" s="183">
        <v>5.2</v>
      </c>
      <c r="E261" s="179">
        <v>7</v>
      </c>
      <c r="F261" s="179">
        <v>1</v>
      </c>
      <c r="G261" s="179">
        <v>7</v>
      </c>
      <c r="H261" s="134">
        <v>3.75</v>
      </c>
      <c r="I261" s="69">
        <f t="shared" si="6"/>
        <v>3.9166666666666665</v>
      </c>
      <c r="J261" s="104">
        <f t="shared" si="7"/>
        <v>21.116666666666667</v>
      </c>
      <c r="K261" s="174" t="s">
        <v>40</v>
      </c>
      <c r="L261" s="174" t="s">
        <v>624</v>
      </c>
    </row>
    <row r="262" spans="1:12" ht="18" customHeight="1">
      <c r="A262" s="105">
        <v>259</v>
      </c>
      <c r="B262" s="175" t="s">
        <v>343</v>
      </c>
      <c r="C262" s="179">
        <v>4</v>
      </c>
      <c r="D262" s="183">
        <v>8.4</v>
      </c>
      <c r="E262" s="179">
        <v>5</v>
      </c>
      <c r="F262" s="179">
        <v>2</v>
      </c>
      <c r="G262" s="179">
        <v>7.5</v>
      </c>
      <c r="H262" s="134">
        <v>6.25</v>
      </c>
      <c r="I262" s="69">
        <f aca="true" t="shared" si="8" ref="I262:I285">IF((F262+G262+H262)=0,"",(F262+G262+H262)/3)</f>
        <v>5.25</v>
      </c>
      <c r="J262" s="104">
        <f aca="true" t="shared" si="9" ref="J262:J285">IF(I262="","",C262+D262+E262+I262)</f>
        <v>22.65</v>
      </c>
      <c r="K262" s="174" t="s">
        <v>36</v>
      </c>
      <c r="L262" s="174" t="s">
        <v>625</v>
      </c>
    </row>
    <row r="263" spans="1:12" ht="18" customHeight="1">
      <c r="A263" s="105">
        <v>260</v>
      </c>
      <c r="B263" s="175" t="s">
        <v>344</v>
      </c>
      <c r="C263" s="179">
        <v>5</v>
      </c>
      <c r="D263" s="183">
        <v>5.2</v>
      </c>
      <c r="E263" s="179">
        <v>5.5</v>
      </c>
      <c r="F263" s="179">
        <v>3</v>
      </c>
      <c r="G263" s="179">
        <v>3.5</v>
      </c>
      <c r="H263" s="134">
        <v>4.25</v>
      </c>
      <c r="I263" s="69">
        <f t="shared" si="8"/>
        <v>3.5833333333333335</v>
      </c>
      <c r="J263" s="104">
        <f t="shared" si="9"/>
        <v>19.28333333333333</v>
      </c>
      <c r="K263" s="174" t="s">
        <v>39</v>
      </c>
      <c r="L263" s="174" t="s">
        <v>626</v>
      </c>
    </row>
    <row r="264" spans="1:12" ht="18" customHeight="1">
      <c r="A264" s="105">
        <v>261</v>
      </c>
      <c r="B264" s="175" t="s">
        <v>345</v>
      </c>
      <c r="C264" s="179">
        <v>5.5</v>
      </c>
      <c r="D264" s="183">
        <v>3.2</v>
      </c>
      <c r="E264" s="179">
        <v>5</v>
      </c>
      <c r="F264" s="179">
        <v>2</v>
      </c>
      <c r="G264" s="179">
        <v>3.5</v>
      </c>
      <c r="H264" s="134">
        <v>4.25</v>
      </c>
      <c r="I264" s="69">
        <f t="shared" si="8"/>
        <v>3.25</v>
      </c>
      <c r="J264" s="104">
        <f t="shared" si="9"/>
        <v>16.95</v>
      </c>
      <c r="K264" s="174" t="s">
        <v>37</v>
      </c>
      <c r="L264" s="174" t="s">
        <v>627</v>
      </c>
    </row>
    <row r="265" spans="1:12" ht="18" customHeight="1">
      <c r="A265" s="105">
        <v>262</v>
      </c>
      <c r="B265" s="175" t="s">
        <v>346</v>
      </c>
      <c r="C265" s="179">
        <v>5.5</v>
      </c>
      <c r="D265" s="183">
        <v>7.2</v>
      </c>
      <c r="E265" s="179">
        <v>5</v>
      </c>
      <c r="F265" s="179">
        <v>3</v>
      </c>
      <c r="G265" s="179">
        <v>6.5</v>
      </c>
      <c r="H265" s="134">
        <v>4</v>
      </c>
      <c r="I265" s="69">
        <f t="shared" si="8"/>
        <v>4.5</v>
      </c>
      <c r="J265" s="104">
        <f t="shared" si="9"/>
        <v>22.2</v>
      </c>
      <c r="K265" s="174" t="s">
        <v>34</v>
      </c>
      <c r="L265" s="174" t="s">
        <v>628</v>
      </c>
    </row>
    <row r="266" spans="1:12" ht="18" customHeight="1">
      <c r="A266" s="105">
        <v>263</v>
      </c>
      <c r="B266" s="175" t="s">
        <v>347</v>
      </c>
      <c r="C266" s="179">
        <v>6</v>
      </c>
      <c r="D266" s="183">
        <v>7.2</v>
      </c>
      <c r="E266" s="179">
        <v>4.5</v>
      </c>
      <c r="F266" s="179">
        <v>4</v>
      </c>
      <c r="G266" s="179">
        <v>9</v>
      </c>
      <c r="H266" s="134">
        <v>7.75</v>
      </c>
      <c r="I266" s="69">
        <f t="shared" si="8"/>
        <v>6.916666666666667</v>
      </c>
      <c r="J266" s="104">
        <f t="shared" si="9"/>
        <v>24.616666666666667</v>
      </c>
      <c r="K266" s="174" t="s">
        <v>41</v>
      </c>
      <c r="L266" s="174" t="s">
        <v>629</v>
      </c>
    </row>
    <row r="267" spans="1:12" ht="18" customHeight="1">
      <c r="A267" s="105">
        <v>264</v>
      </c>
      <c r="B267" s="175" t="s">
        <v>348</v>
      </c>
      <c r="C267" s="179">
        <v>7</v>
      </c>
      <c r="D267" s="183">
        <v>3.6</v>
      </c>
      <c r="E267" s="179">
        <v>2.5</v>
      </c>
      <c r="F267" s="179">
        <v>1</v>
      </c>
      <c r="G267" s="179">
        <v>5.5</v>
      </c>
      <c r="H267" s="134">
        <v>6</v>
      </c>
      <c r="I267" s="69">
        <f t="shared" si="8"/>
        <v>4.166666666666667</v>
      </c>
      <c r="J267" s="104">
        <f t="shared" si="9"/>
        <v>17.266666666666666</v>
      </c>
      <c r="K267" s="174" t="s">
        <v>39</v>
      </c>
      <c r="L267" s="174" t="s">
        <v>630</v>
      </c>
    </row>
    <row r="268" spans="1:12" ht="18" customHeight="1">
      <c r="A268" s="105">
        <v>265</v>
      </c>
      <c r="B268" s="175" t="s">
        <v>349</v>
      </c>
      <c r="C268" s="179">
        <v>6</v>
      </c>
      <c r="D268" s="183">
        <v>6.4</v>
      </c>
      <c r="E268" s="179">
        <v>3.5</v>
      </c>
      <c r="F268" s="179">
        <v>1.5</v>
      </c>
      <c r="G268" s="179">
        <v>6</v>
      </c>
      <c r="H268" s="134">
        <v>3</v>
      </c>
      <c r="I268" s="69">
        <f t="shared" si="8"/>
        <v>3.5</v>
      </c>
      <c r="J268" s="104">
        <f t="shared" si="9"/>
        <v>19.4</v>
      </c>
      <c r="K268" s="174" t="s">
        <v>37</v>
      </c>
      <c r="L268" s="174" t="s">
        <v>631</v>
      </c>
    </row>
    <row r="269" spans="1:12" ht="18" customHeight="1">
      <c r="A269" s="105">
        <v>266</v>
      </c>
      <c r="B269" s="175" t="s">
        <v>350</v>
      </c>
      <c r="C269" s="179">
        <v>5.5</v>
      </c>
      <c r="D269" s="183">
        <v>4.8</v>
      </c>
      <c r="E269" s="179">
        <v>3.5</v>
      </c>
      <c r="F269" s="179">
        <v>2</v>
      </c>
      <c r="G269" s="179">
        <v>1.5</v>
      </c>
      <c r="H269" s="134">
        <v>3.5</v>
      </c>
      <c r="I269" s="69">
        <f t="shared" si="8"/>
        <v>2.3333333333333335</v>
      </c>
      <c r="J269" s="104">
        <f t="shared" si="9"/>
        <v>16.133333333333333</v>
      </c>
      <c r="K269" s="174" t="s">
        <v>35</v>
      </c>
      <c r="L269" s="174" t="s">
        <v>632</v>
      </c>
    </row>
    <row r="270" spans="1:12" ht="18" customHeight="1">
      <c r="A270" s="105">
        <v>267</v>
      </c>
      <c r="B270" s="175" t="s">
        <v>351</v>
      </c>
      <c r="C270" s="179">
        <v>6.5</v>
      </c>
      <c r="D270" s="183">
        <v>9</v>
      </c>
      <c r="E270" s="179">
        <v>8.5</v>
      </c>
      <c r="F270" s="179">
        <v>5</v>
      </c>
      <c r="G270" s="179">
        <v>9</v>
      </c>
      <c r="H270" s="134">
        <v>6.25</v>
      </c>
      <c r="I270" s="69">
        <f t="shared" si="8"/>
        <v>6.75</v>
      </c>
      <c r="J270" s="104">
        <f t="shared" si="9"/>
        <v>30.75</v>
      </c>
      <c r="K270" s="174" t="s">
        <v>36</v>
      </c>
      <c r="L270" s="174" t="s">
        <v>633</v>
      </c>
    </row>
    <row r="271" spans="1:12" ht="18" customHeight="1">
      <c r="A271" s="105">
        <v>268</v>
      </c>
      <c r="B271" s="175" t="s">
        <v>352</v>
      </c>
      <c r="C271" s="179">
        <v>5.5</v>
      </c>
      <c r="D271" s="183">
        <v>5.4</v>
      </c>
      <c r="E271" s="179">
        <v>5.5</v>
      </c>
      <c r="F271" s="179">
        <v>1.25</v>
      </c>
      <c r="G271" s="179">
        <v>2.5</v>
      </c>
      <c r="H271" s="134">
        <v>3.5</v>
      </c>
      <c r="I271" s="69">
        <f t="shared" si="8"/>
        <v>2.4166666666666665</v>
      </c>
      <c r="J271" s="104">
        <f t="shared" si="9"/>
        <v>18.816666666666666</v>
      </c>
      <c r="K271" s="174" t="s">
        <v>39</v>
      </c>
      <c r="L271" s="174" t="s">
        <v>634</v>
      </c>
    </row>
    <row r="272" spans="1:12" ht="18" customHeight="1">
      <c r="A272" s="105">
        <v>269</v>
      </c>
      <c r="B272" s="175" t="s">
        <v>353</v>
      </c>
      <c r="C272" s="179">
        <v>4.5</v>
      </c>
      <c r="D272" s="183">
        <v>6</v>
      </c>
      <c r="E272" s="179">
        <v>7</v>
      </c>
      <c r="F272" s="179">
        <v>3</v>
      </c>
      <c r="G272" s="179">
        <v>6.5</v>
      </c>
      <c r="H272" s="134">
        <v>4.75</v>
      </c>
      <c r="I272" s="69">
        <f t="shared" si="8"/>
        <v>4.75</v>
      </c>
      <c r="J272" s="104">
        <f t="shared" si="9"/>
        <v>22.25</v>
      </c>
      <c r="K272" s="174" t="s">
        <v>39</v>
      </c>
      <c r="L272" s="174" t="s">
        <v>635</v>
      </c>
    </row>
    <row r="273" spans="1:12" ht="18" customHeight="1">
      <c r="A273" s="105">
        <v>270</v>
      </c>
      <c r="B273" s="175" t="s">
        <v>354</v>
      </c>
      <c r="C273" s="179">
        <v>5</v>
      </c>
      <c r="D273" s="183">
        <v>2.8</v>
      </c>
      <c r="E273" s="179">
        <v>5</v>
      </c>
      <c r="F273" s="179">
        <v>1</v>
      </c>
      <c r="G273" s="179">
        <v>3.5</v>
      </c>
      <c r="H273" s="134">
        <v>1.75</v>
      </c>
      <c r="I273" s="69">
        <f t="shared" si="8"/>
        <v>2.0833333333333335</v>
      </c>
      <c r="J273" s="104">
        <f t="shared" si="9"/>
        <v>14.883333333333335</v>
      </c>
      <c r="K273" s="174" t="s">
        <v>39</v>
      </c>
      <c r="L273" s="174" t="s">
        <v>636</v>
      </c>
    </row>
    <row r="274" spans="1:12" ht="18" customHeight="1">
      <c r="A274" s="105">
        <v>271</v>
      </c>
      <c r="B274" s="175" t="s">
        <v>355</v>
      </c>
      <c r="C274" s="179">
        <v>5.5</v>
      </c>
      <c r="D274" s="183">
        <v>3.6</v>
      </c>
      <c r="E274" s="179">
        <v>4</v>
      </c>
      <c r="F274" s="179">
        <v>1</v>
      </c>
      <c r="G274" s="179">
        <v>5</v>
      </c>
      <c r="H274" s="134">
        <v>2.75</v>
      </c>
      <c r="I274" s="69">
        <f t="shared" si="8"/>
        <v>2.9166666666666665</v>
      </c>
      <c r="J274" s="104">
        <f t="shared" si="9"/>
        <v>16.016666666666666</v>
      </c>
      <c r="K274" s="174" t="s">
        <v>37</v>
      </c>
      <c r="L274" s="174" t="s">
        <v>637</v>
      </c>
    </row>
    <row r="275" spans="1:12" ht="18" customHeight="1">
      <c r="A275" s="105">
        <v>272</v>
      </c>
      <c r="B275" s="175" t="s">
        <v>356</v>
      </c>
      <c r="C275" s="179">
        <v>6</v>
      </c>
      <c r="D275" s="183">
        <v>7.2</v>
      </c>
      <c r="E275" s="179">
        <v>6</v>
      </c>
      <c r="F275" s="179">
        <v>4.5</v>
      </c>
      <c r="G275" s="179">
        <v>9</v>
      </c>
      <c r="H275" s="134">
        <v>6.75</v>
      </c>
      <c r="I275" s="69">
        <f t="shared" si="8"/>
        <v>6.75</v>
      </c>
      <c r="J275" s="104">
        <f t="shared" si="9"/>
        <v>25.95</v>
      </c>
      <c r="K275" s="174" t="s">
        <v>41</v>
      </c>
      <c r="L275" s="174" t="s">
        <v>638</v>
      </c>
    </row>
    <row r="276" spans="1:12" ht="18" customHeight="1">
      <c r="A276" s="105">
        <v>273</v>
      </c>
      <c r="B276" s="175" t="s">
        <v>357</v>
      </c>
      <c r="C276" s="179">
        <v>2.5</v>
      </c>
      <c r="D276" s="183">
        <v>5.4</v>
      </c>
      <c r="E276" s="179">
        <v>3.5</v>
      </c>
      <c r="F276" s="179">
        <v>2.5</v>
      </c>
      <c r="G276" s="179">
        <v>4</v>
      </c>
      <c r="H276" s="134">
        <v>3</v>
      </c>
      <c r="I276" s="69">
        <f t="shared" si="8"/>
        <v>3.1666666666666665</v>
      </c>
      <c r="J276" s="104">
        <f t="shared" si="9"/>
        <v>14.566666666666666</v>
      </c>
      <c r="K276" s="174" t="s">
        <v>35</v>
      </c>
      <c r="L276" s="174" t="s">
        <v>639</v>
      </c>
    </row>
    <row r="277" spans="1:12" ht="18" customHeight="1">
      <c r="A277" s="105">
        <v>274</v>
      </c>
      <c r="B277" s="175" t="s">
        <v>358</v>
      </c>
      <c r="C277" s="179">
        <v>5.5</v>
      </c>
      <c r="D277" s="183">
        <v>2</v>
      </c>
      <c r="E277" s="179">
        <v>4</v>
      </c>
      <c r="F277" s="179">
        <v>1.5</v>
      </c>
      <c r="G277" s="179">
        <v>4.5</v>
      </c>
      <c r="H277" s="134">
        <v>1.75</v>
      </c>
      <c r="I277" s="69">
        <f t="shared" si="8"/>
        <v>2.5833333333333335</v>
      </c>
      <c r="J277" s="104">
        <f t="shared" si="9"/>
        <v>14.083333333333334</v>
      </c>
      <c r="K277" s="174" t="s">
        <v>37</v>
      </c>
      <c r="L277" s="174" t="s">
        <v>640</v>
      </c>
    </row>
    <row r="278" spans="1:12" ht="18" customHeight="1">
      <c r="A278" s="105">
        <v>275</v>
      </c>
      <c r="B278" s="175" t="s">
        <v>359</v>
      </c>
      <c r="C278" s="179">
        <v>5</v>
      </c>
      <c r="D278" s="183">
        <v>4</v>
      </c>
      <c r="E278" s="179">
        <v>3.5</v>
      </c>
      <c r="F278" s="179">
        <v>2</v>
      </c>
      <c r="G278" s="179">
        <v>5</v>
      </c>
      <c r="H278" s="134">
        <v>4</v>
      </c>
      <c r="I278" s="69">
        <f t="shared" si="8"/>
        <v>3.6666666666666665</v>
      </c>
      <c r="J278" s="104">
        <f t="shared" si="9"/>
        <v>16.166666666666668</v>
      </c>
      <c r="K278" s="174" t="s">
        <v>35</v>
      </c>
      <c r="L278" s="174" t="s">
        <v>641</v>
      </c>
    </row>
    <row r="279" spans="1:12" ht="18" customHeight="1">
      <c r="A279" s="105">
        <v>276</v>
      </c>
      <c r="B279" s="175" t="s">
        <v>360</v>
      </c>
      <c r="C279" s="179">
        <v>5.5</v>
      </c>
      <c r="D279" s="183">
        <v>5</v>
      </c>
      <c r="E279" s="179">
        <v>5</v>
      </c>
      <c r="F279" s="179">
        <v>2.5</v>
      </c>
      <c r="G279" s="179">
        <v>7</v>
      </c>
      <c r="H279" s="134">
        <v>4.75</v>
      </c>
      <c r="I279" s="69">
        <f t="shared" si="8"/>
        <v>4.75</v>
      </c>
      <c r="J279" s="104">
        <f t="shared" si="9"/>
        <v>20.25</v>
      </c>
      <c r="K279" s="174" t="s">
        <v>37</v>
      </c>
      <c r="L279" s="174" t="s">
        <v>642</v>
      </c>
    </row>
    <row r="280" spans="1:12" ht="18" customHeight="1">
      <c r="A280" s="105">
        <v>277</v>
      </c>
      <c r="B280" s="175" t="s">
        <v>361</v>
      </c>
      <c r="C280" s="179">
        <v>4</v>
      </c>
      <c r="D280" s="183">
        <v>5.2</v>
      </c>
      <c r="E280" s="179">
        <v>4</v>
      </c>
      <c r="F280" s="179">
        <v>0.5</v>
      </c>
      <c r="G280" s="179">
        <v>4</v>
      </c>
      <c r="H280" s="134">
        <v>5</v>
      </c>
      <c r="I280" s="69">
        <f t="shared" si="8"/>
        <v>3.1666666666666665</v>
      </c>
      <c r="J280" s="104">
        <f t="shared" si="9"/>
        <v>16.366666666666667</v>
      </c>
      <c r="K280" s="174" t="s">
        <v>34</v>
      </c>
      <c r="L280" s="174" t="s">
        <v>643</v>
      </c>
    </row>
    <row r="281" spans="1:12" ht="18" customHeight="1">
      <c r="A281" s="105">
        <v>278</v>
      </c>
      <c r="B281" s="175" t="s">
        <v>362</v>
      </c>
      <c r="C281" s="179">
        <v>5.5</v>
      </c>
      <c r="D281" s="183">
        <v>4.8</v>
      </c>
      <c r="E281" s="179">
        <v>4</v>
      </c>
      <c r="F281" s="179">
        <v>1.5</v>
      </c>
      <c r="G281" s="179">
        <v>7</v>
      </c>
      <c r="H281" s="134">
        <v>3.5</v>
      </c>
      <c r="I281" s="69">
        <f t="shared" si="8"/>
        <v>4</v>
      </c>
      <c r="J281" s="104">
        <f t="shared" si="9"/>
        <v>18.3</v>
      </c>
      <c r="K281" s="174" t="s">
        <v>38</v>
      </c>
      <c r="L281" s="174" t="s">
        <v>644</v>
      </c>
    </row>
    <row r="282" spans="1:12" ht="18" customHeight="1">
      <c r="A282" s="105">
        <v>279</v>
      </c>
      <c r="B282" s="175" t="s">
        <v>363</v>
      </c>
      <c r="C282" s="179">
        <v>4.5</v>
      </c>
      <c r="D282" s="183">
        <v>4</v>
      </c>
      <c r="E282" s="179">
        <v>5</v>
      </c>
      <c r="F282" s="179">
        <v>1.5</v>
      </c>
      <c r="G282" s="179">
        <v>6</v>
      </c>
      <c r="H282" s="134">
        <v>2.5</v>
      </c>
      <c r="I282" s="69">
        <f t="shared" si="8"/>
        <v>3.3333333333333335</v>
      </c>
      <c r="J282" s="104">
        <f t="shared" si="9"/>
        <v>16.833333333333332</v>
      </c>
      <c r="K282" s="174" t="s">
        <v>37</v>
      </c>
      <c r="L282" s="174" t="s">
        <v>645</v>
      </c>
    </row>
    <row r="283" spans="1:12" ht="18" customHeight="1">
      <c r="A283" s="105">
        <v>280</v>
      </c>
      <c r="B283" s="175" t="s">
        <v>364</v>
      </c>
      <c r="C283" s="179">
        <v>6</v>
      </c>
      <c r="D283" s="183">
        <v>4.2</v>
      </c>
      <c r="E283" s="179">
        <v>4</v>
      </c>
      <c r="F283" s="179">
        <v>3</v>
      </c>
      <c r="G283" s="179">
        <v>7.5</v>
      </c>
      <c r="H283" s="134">
        <v>3.5</v>
      </c>
      <c r="I283" s="69">
        <f t="shared" si="8"/>
        <v>4.666666666666667</v>
      </c>
      <c r="J283" s="104">
        <f t="shared" si="9"/>
        <v>18.866666666666667</v>
      </c>
      <c r="K283" s="174" t="s">
        <v>38</v>
      </c>
      <c r="L283" s="174" t="s">
        <v>646</v>
      </c>
    </row>
    <row r="284" spans="1:12" ht="18" customHeight="1">
      <c r="A284" s="105">
        <v>281</v>
      </c>
      <c r="B284" s="175" t="s">
        <v>365</v>
      </c>
      <c r="C284" s="179">
        <v>6.5</v>
      </c>
      <c r="D284" s="183">
        <v>5.6</v>
      </c>
      <c r="E284" s="179">
        <v>4.5</v>
      </c>
      <c r="F284" s="179">
        <v>3</v>
      </c>
      <c r="G284" s="179">
        <v>5</v>
      </c>
      <c r="H284" s="134">
        <v>3.5</v>
      </c>
      <c r="I284" s="69">
        <f t="shared" si="8"/>
        <v>3.8333333333333335</v>
      </c>
      <c r="J284" s="104">
        <f t="shared" si="9"/>
        <v>20.433333333333334</v>
      </c>
      <c r="K284" s="174" t="s">
        <v>35</v>
      </c>
      <c r="L284" s="174" t="s">
        <v>647</v>
      </c>
    </row>
    <row r="285" spans="1:12" ht="18" customHeight="1">
      <c r="A285" s="105">
        <v>282</v>
      </c>
      <c r="B285" s="175" t="s">
        <v>366</v>
      </c>
      <c r="C285" s="179">
        <v>6</v>
      </c>
      <c r="D285" s="183">
        <v>5.8</v>
      </c>
      <c r="E285" s="179">
        <v>5</v>
      </c>
      <c r="F285" s="179">
        <v>2</v>
      </c>
      <c r="G285" s="179">
        <v>7</v>
      </c>
      <c r="H285" s="134">
        <v>4.25</v>
      </c>
      <c r="I285" s="69">
        <f t="shared" si="8"/>
        <v>4.416666666666667</v>
      </c>
      <c r="J285" s="104">
        <f t="shared" si="9"/>
        <v>21.21666666666667</v>
      </c>
      <c r="K285" s="174" t="s">
        <v>37</v>
      </c>
      <c r="L285" s="174" t="s">
        <v>648</v>
      </c>
    </row>
    <row r="286" spans="1:12" ht="18" customHeight="1">
      <c r="A286" s="105"/>
      <c r="B286" s="163"/>
      <c r="C286" s="179"/>
      <c r="D286" s="183"/>
      <c r="E286" s="179"/>
      <c r="F286" s="134"/>
      <c r="G286" s="67"/>
      <c r="H286" s="67"/>
      <c r="I286" s="69"/>
      <c r="J286" s="104"/>
      <c r="K286" s="155"/>
      <c r="L286" s="155"/>
    </row>
    <row r="287" spans="1:12" ht="18" customHeight="1">
      <c r="A287" s="105"/>
      <c r="B287" s="163"/>
      <c r="C287" s="179"/>
      <c r="D287" s="183"/>
      <c r="E287" s="179"/>
      <c r="F287" s="134"/>
      <c r="G287" s="67"/>
      <c r="H287" s="67"/>
      <c r="I287" s="69"/>
      <c r="J287" s="104"/>
      <c r="K287" s="155"/>
      <c r="L287" s="155"/>
    </row>
    <row r="288" spans="1:12" ht="18" customHeight="1">
      <c r="A288" s="105"/>
      <c r="B288" s="163"/>
      <c r="C288" s="179"/>
      <c r="D288" s="183"/>
      <c r="E288" s="179"/>
      <c r="F288" s="134"/>
      <c r="G288" s="67"/>
      <c r="H288" s="67"/>
      <c r="I288" s="69"/>
      <c r="J288" s="104"/>
      <c r="K288" s="155"/>
      <c r="L288" s="155"/>
    </row>
    <row r="289" spans="1:12" ht="18" customHeight="1">
      <c r="A289" s="105"/>
      <c r="B289" s="163"/>
      <c r="C289" s="179"/>
      <c r="D289" s="183"/>
      <c r="E289" s="179"/>
      <c r="F289" s="134"/>
      <c r="G289" s="67"/>
      <c r="H289" s="67"/>
      <c r="I289" s="69"/>
      <c r="J289" s="104"/>
      <c r="K289" s="155"/>
      <c r="L289" s="155"/>
    </row>
    <row r="290" spans="1:12" ht="18" customHeight="1">
      <c r="A290" s="105"/>
      <c r="B290" s="163"/>
      <c r="C290" s="179"/>
      <c r="D290" s="183"/>
      <c r="E290" s="179"/>
      <c r="F290" s="134"/>
      <c r="G290" s="67"/>
      <c r="H290" s="67"/>
      <c r="I290" s="69"/>
      <c r="J290" s="104"/>
      <c r="K290" s="155"/>
      <c r="L290" s="155"/>
    </row>
    <row r="291" spans="1:12" ht="18" customHeight="1">
      <c r="A291" s="105"/>
      <c r="B291" s="163"/>
      <c r="C291" s="179"/>
      <c r="D291" s="183"/>
      <c r="E291" s="179"/>
      <c r="F291" s="134"/>
      <c r="G291" s="67"/>
      <c r="H291" s="67"/>
      <c r="I291" s="69"/>
      <c r="J291" s="104"/>
      <c r="K291" s="155"/>
      <c r="L291" s="155"/>
    </row>
    <row r="292" spans="1:12" ht="18" customHeight="1">
      <c r="A292" s="105"/>
      <c r="B292" s="163"/>
      <c r="C292" s="179"/>
      <c r="D292" s="183"/>
      <c r="E292" s="179"/>
      <c r="F292" s="134"/>
      <c r="G292" s="67"/>
      <c r="H292" s="67"/>
      <c r="I292" s="69"/>
      <c r="J292" s="104"/>
      <c r="K292" s="155"/>
      <c r="L292" s="155"/>
    </row>
    <row r="293" spans="1:12" ht="18" customHeight="1">
      <c r="A293" s="105"/>
      <c r="B293" s="163"/>
      <c r="C293" s="179"/>
      <c r="D293" s="183"/>
      <c r="E293" s="179"/>
      <c r="F293" s="134"/>
      <c r="G293" s="67"/>
      <c r="H293" s="67"/>
      <c r="I293" s="69"/>
      <c r="J293" s="104"/>
      <c r="K293" s="155"/>
      <c r="L293" s="155"/>
    </row>
    <row r="294" spans="1:12" ht="18" customHeight="1">
      <c r="A294" s="105"/>
      <c r="B294" s="163"/>
      <c r="C294" s="179"/>
      <c r="D294" s="183"/>
      <c r="E294" s="179"/>
      <c r="F294" s="134"/>
      <c r="G294" s="67"/>
      <c r="H294" s="67"/>
      <c r="I294" s="69"/>
      <c r="J294" s="104"/>
      <c r="K294" s="155"/>
      <c r="L294" s="155"/>
    </row>
    <row r="295" spans="1:12" ht="18" customHeight="1">
      <c r="A295" s="105"/>
      <c r="B295" s="163"/>
      <c r="C295" s="179"/>
      <c r="D295" s="183"/>
      <c r="E295" s="179"/>
      <c r="F295" s="134"/>
      <c r="G295" s="67"/>
      <c r="H295" s="67"/>
      <c r="I295" s="69"/>
      <c r="J295" s="104"/>
      <c r="K295" s="155"/>
      <c r="L295" s="155"/>
    </row>
    <row r="296" spans="1:12" ht="18" customHeight="1">
      <c r="A296" s="105"/>
      <c r="B296" s="163"/>
      <c r="C296" s="179"/>
      <c r="D296" s="183"/>
      <c r="E296" s="179"/>
      <c r="F296" s="134"/>
      <c r="G296" s="67"/>
      <c r="H296" s="67"/>
      <c r="I296" s="69"/>
      <c r="J296" s="104"/>
      <c r="K296" s="155"/>
      <c r="L296" s="155"/>
    </row>
    <row r="297" spans="1:12" ht="18" customHeight="1">
      <c r="A297" s="105"/>
      <c r="B297" s="163"/>
      <c r="C297" s="179"/>
      <c r="D297" s="183"/>
      <c r="E297" s="179"/>
      <c r="F297" s="134"/>
      <c r="G297" s="67"/>
      <c r="H297" s="67"/>
      <c r="I297" s="69"/>
      <c r="J297" s="104"/>
      <c r="K297" s="155"/>
      <c r="L297" s="155"/>
    </row>
    <row r="298" spans="1:12" ht="18" customHeight="1">
      <c r="A298" s="105"/>
      <c r="B298" s="66"/>
      <c r="C298" s="179"/>
      <c r="D298" s="183"/>
      <c r="E298" s="179"/>
      <c r="F298" s="178"/>
      <c r="G298" s="178"/>
      <c r="H298" s="178"/>
      <c r="I298" s="69"/>
      <c r="J298" s="104"/>
      <c r="K298" s="155"/>
      <c r="L298" s="155"/>
    </row>
    <row r="299" spans="1:12" ht="18" customHeight="1">
      <c r="A299" s="105"/>
      <c r="B299" s="66"/>
      <c r="C299" s="179"/>
      <c r="D299" s="183"/>
      <c r="E299" s="179"/>
      <c r="F299" s="178"/>
      <c r="G299" s="178"/>
      <c r="H299" s="178"/>
      <c r="I299" s="69"/>
      <c r="J299" s="104"/>
      <c r="K299" s="155"/>
      <c r="L299" s="155"/>
    </row>
    <row r="300" spans="1:12" ht="18" customHeight="1">
      <c r="A300" s="105"/>
      <c r="B300" s="66"/>
      <c r="C300" s="179"/>
      <c r="D300" s="183"/>
      <c r="E300" s="179"/>
      <c r="F300" s="178"/>
      <c r="G300" s="178"/>
      <c r="H300" s="178"/>
      <c r="I300" s="69"/>
      <c r="J300" s="104"/>
      <c r="K300" s="155"/>
      <c r="L300" s="155"/>
    </row>
    <row r="301" spans="1:12" ht="18" customHeight="1">
      <c r="A301" s="105"/>
      <c r="B301" s="66"/>
      <c r="C301" s="179"/>
      <c r="D301" s="67"/>
      <c r="E301" s="179"/>
      <c r="F301" s="178"/>
      <c r="G301" s="178"/>
      <c r="H301" s="178"/>
      <c r="I301" s="69"/>
      <c r="J301" s="104"/>
      <c r="K301" s="155"/>
      <c r="L301" s="155"/>
    </row>
    <row r="302" spans="1:12" ht="18" customHeight="1">
      <c r="A302" s="105"/>
      <c r="B302" s="66"/>
      <c r="C302" s="179"/>
      <c r="D302" s="67"/>
      <c r="E302" s="179"/>
      <c r="F302" s="178"/>
      <c r="G302" s="178"/>
      <c r="H302" s="178"/>
      <c r="I302" s="69"/>
      <c r="J302" s="104"/>
      <c r="K302" s="155"/>
      <c r="L302" s="155"/>
    </row>
    <row r="303" spans="1:12" ht="18" customHeight="1">
      <c r="A303" s="105"/>
      <c r="B303" s="66"/>
      <c r="C303" s="179"/>
      <c r="D303" s="67"/>
      <c r="E303" s="179"/>
      <c r="F303" s="178"/>
      <c r="G303" s="178"/>
      <c r="H303" s="178"/>
      <c r="I303" s="69"/>
      <c r="J303" s="104"/>
      <c r="K303" s="155"/>
      <c r="L303" s="155"/>
    </row>
    <row r="304" spans="1:10" ht="18" customHeight="1">
      <c r="A304" s="72"/>
      <c r="B304" s="73"/>
      <c r="C304" s="68"/>
      <c r="D304" s="74"/>
      <c r="E304" s="74"/>
      <c r="F304" s="74"/>
      <c r="G304" s="74"/>
      <c r="H304" s="74"/>
      <c r="I304" s="68"/>
      <c r="J304" s="75"/>
    </row>
    <row r="305" spans="1:10" ht="18" customHeight="1">
      <c r="A305" s="72"/>
      <c r="B305" s="76"/>
      <c r="C305" s="68"/>
      <c r="D305" s="74"/>
      <c r="E305" s="74"/>
      <c r="F305" s="74"/>
      <c r="G305" s="74"/>
      <c r="H305" s="74"/>
      <c r="I305" s="68"/>
      <c r="J305" s="75"/>
    </row>
    <row r="306" spans="1:10" ht="18" customHeight="1">
      <c r="A306" s="72"/>
      <c r="B306" s="76"/>
      <c r="C306" s="74"/>
      <c r="D306" s="74"/>
      <c r="E306" s="74"/>
      <c r="F306" s="74"/>
      <c r="G306" s="74"/>
      <c r="H306" s="74"/>
      <c r="I306" s="74"/>
      <c r="J306" s="75"/>
    </row>
    <row r="307" spans="1:10" ht="18" customHeight="1">
      <c r="A307" s="72"/>
      <c r="B307" s="76"/>
      <c r="C307" s="68"/>
      <c r="D307" s="74"/>
      <c r="E307" s="74"/>
      <c r="F307" s="74"/>
      <c r="G307" s="74"/>
      <c r="H307" s="74"/>
      <c r="I307" s="68"/>
      <c r="J307" s="75"/>
    </row>
    <row r="308" spans="1:10" ht="18" customHeight="1">
      <c r="A308" s="72"/>
      <c r="B308" s="76"/>
      <c r="C308" s="68"/>
      <c r="D308" s="74"/>
      <c r="E308" s="74"/>
      <c r="F308" s="74"/>
      <c r="G308" s="74"/>
      <c r="H308" s="74"/>
      <c r="I308" s="68"/>
      <c r="J308" s="75"/>
    </row>
    <row r="309" spans="1:10" ht="18" customHeight="1">
      <c r="A309" s="72"/>
      <c r="B309" s="76"/>
      <c r="C309" s="68"/>
      <c r="D309" s="74"/>
      <c r="E309" s="74"/>
      <c r="F309" s="74"/>
      <c r="G309" s="74"/>
      <c r="H309" s="74"/>
      <c r="I309" s="68"/>
      <c r="J309" s="75"/>
    </row>
    <row r="310" spans="1:10" ht="18" customHeight="1">
      <c r="A310" s="72"/>
      <c r="B310" s="76"/>
      <c r="C310" s="68"/>
      <c r="D310" s="74"/>
      <c r="E310" s="74"/>
      <c r="F310" s="74"/>
      <c r="G310" s="74"/>
      <c r="H310" s="74"/>
      <c r="I310" s="68"/>
      <c r="J310" s="75"/>
    </row>
    <row r="311" spans="1:10" ht="18" customHeight="1">
      <c r="A311" s="72"/>
      <c r="B311" s="76"/>
      <c r="C311" s="68"/>
      <c r="D311" s="74"/>
      <c r="E311" s="74"/>
      <c r="F311" s="74"/>
      <c r="G311" s="74"/>
      <c r="H311" s="74"/>
      <c r="I311" s="68"/>
      <c r="J311" s="75"/>
    </row>
    <row r="312" spans="1:10" ht="18" customHeight="1">
      <c r="A312" s="72"/>
      <c r="B312" s="76"/>
      <c r="C312" s="68"/>
      <c r="D312" s="74"/>
      <c r="E312" s="74"/>
      <c r="F312" s="74"/>
      <c r="G312" s="74"/>
      <c r="H312" s="74"/>
      <c r="I312" s="68"/>
      <c r="J312" s="75"/>
    </row>
    <row r="313" spans="1:10" ht="18" customHeight="1">
      <c r="A313" s="72"/>
      <c r="B313" s="73"/>
      <c r="C313" s="68"/>
      <c r="D313" s="74"/>
      <c r="E313" s="74"/>
      <c r="F313" s="74"/>
      <c r="G313" s="74"/>
      <c r="H313" s="74"/>
      <c r="I313" s="68"/>
      <c r="J313" s="75"/>
    </row>
    <row r="314" spans="1:10" ht="18" customHeight="1">
      <c r="A314" s="72"/>
      <c r="B314" s="73"/>
      <c r="C314" s="68"/>
      <c r="D314" s="74"/>
      <c r="E314" s="74"/>
      <c r="F314" s="74"/>
      <c r="G314" s="74"/>
      <c r="H314" s="74"/>
      <c r="I314" s="68"/>
      <c r="J314" s="75"/>
    </row>
    <row r="315" spans="1:10" ht="18" customHeight="1">
      <c r="A315" s="72"/>
      <c r="B315" s="73"/>
      <c r="C315" s="68"/>
      <c r="D315" s="74"/>
      <c r="E315" s="74"/>
      <c r="F315" s="74"/>
      <c r="G315" s="74"/>
      <c r="H315" s="74"/>
      <c r="I315" s="68"/>
      <c r="J315" s="75"/>
    </row>
    <row r="320" spans="1:10" ht="18" customHeight="1">
      <c r="A320" s="79" t="s">
        <v>59</v>
      </c>
      <c r="B320" s="80"/>
      <c r="C320" s="81">
        <f aca="true" t="shared" si="10" ref="C320:I320">COUNTIF(C4:C316,"&gt;=5")</f>
        <v>215</v>
      </c>
      <c r="D320" s="229">
        <f t="shared" si="10"/>
        <v>155</v>
      </c>
      <c r="E320" s="81">
        <f t="shared" si="10"/>
        <v>115</v>
      </c>
      <c r="F320" s="81">
        <f t="shared" si="10"/>
        <v>38</v>
      </c>
      <c r="G320" s="81">
        <f t="shared" si="10"/>
        <v>172</v>
      </c>
      <c r="H320" s="81">
        <f t="shared" si="10"/>
        <v>138</v>
      </c>
      <c r="I320" s="81">
        <f t="shared" si="10"/>
        <v>90</v>
      </c>
      <c r="J320" s="81">
        <f>COUNTIF(J4:J316,"&gt;=20")</f>
        <v>122</v>
      </c>
    </row>
    <row r="321" spans="1:10" ht="18" customHeight="1">
      <c r="A321" s="79" t="s">
        <v>60</v>
      </c>
      <c r="B321" s="80"/>
      <c r="C321" s="82">
        <f aca="true" t="shared" si="11" ref="C321:J321">COUNTIF(C4:C316,"&gt;=0")</f>
        <v>275</v>
      </c>
      <c r="D321" s="230">
        <f t="shared" si="11"/>
        <v>275</v>
      </c>
      <c r="E321" s="82">
        <f t="shared" si="11"/>
        <v>275</v>
      </c>
      <c r="F321" s="82">
        <f t="shared" si="11"/>
        <v>275</v>
      </c>
      <c r="G321" s="82">
        <f t="shared" si="11"/>
        <v>275</v>
      </c>
      <c r="H321" s="82">
        <f t="shared" si="11"/>
        <v>275</v>
      </c>
      <c r="I321" s="82">
        <f t="shared" si="11"/>
        <v>275</v>
      </c>
      <c r="J321" s="82">
        <f t="shared" si="11"/>
        <v>275</v>
      </c>
    </row>
    <row r="322" spans="1:10" ht="18" customHeight="1">
      <c r="A322" s="79" t="s">
        <v>61</v>
      </c>
      <c r="B322" s="80"/>
      <c r="C322" s="83">
        <f aca="true" t="shared" si="12" ref="C322:J322">C320/C321*100</f>
        <v>78.18181818181819</v>
      </c>
      <c r="D322" s="83">
        <f t="shared" si="12"/>
        <v>56.36363636363636</v>
      </c>
      <c r="E322" s="83">
        <f t="shared" si="12"/>
        <v>41.81818181818181</v>
      </c>
      <c r="F322" s="83">
        <f t="shared" si="12"/>
        <v>13.818181818181818</v>
      </c>
      <c r="G322" s="83">
        <f t="shared" si="12"/>
        <v>62.54545454545455</v>
      </c>
      <c r="H322" s="83">
        <f t="shared" si="12"/>
        <v>50.18181818181818</v>
      </c>
      <c r="I322" s="83">
        <f t="shared" si="12"/>
        <v>32.72727272727273</v>
      </c>
      <c r="J322" s="83">
        <f t="shared" si="12"/>
        <v>44.36363636363637</v>
      </c>
    </row>
    <row r="325" spans="2:10" ht="18" customHeight="1">
      <c r="B325" s="78">
        <v>0</v>
      </c>
      <c r="C325" s="84">
        <f aca="true" t="shared" si="13" ref="C325:I325">COUNTIF(C4:C304,"=0")</f>
        <v>3</v>
      </c>
      <c r="D325" s="84">
        <f t="shared" si="13"/>
        <v>0</v>
      </c>
      <c r="E325" s="84">
        <f t="shared" si="13"/>
        <v>0</v>
      </c>
      <c r="F325" s="84">
        <f t="shared" si="13"/>
        <v>0</v>
      </c>
      <c r="G325" s="84">
        <f t="shared" si="13"/>
        <v>0</v>
      </c>
      <c r="H325" s="84">
        <f t="shared" si="13"/>
        <v>0</v>
      </c>
      <c r="I325" s="84">
        <f t="shared" si="13"/>
        <v>0</v>
      </c>
      <c r="J325" s="84"/>
    </row>
    <row r="326" spans="2:10" ht="18" customHeight="1">
      <c r="B326" s="78" t="s">
        <v>91</v>
      </c>
      <c r="C326" s="84">
        <f aca="true" t="shared" si="14" ref="C326:I326">COUNTIF(C4:C304,"&lt;=1")-COUNTIF(C4:C304,"=0")</f>
        <v>0</v>
      </c>
      <c r="D326" s="84">
        <f t="shared" si="14"/>
        <v>0</v>
      </c>
      <c r="E326" s="84">
        <f t="shared" si="14"/>
        <v>1</v>
      </c>
      <c r="F326" s="84">
        <f t="shared" si="14"/>
        <v>44</v>
      </c>
      <c r="G326" s="84">
        <f t="shared" si="14"/>
        <v>5</v>
      </c>
      <c r="H326" s="84">
        <f t="shared" si="14"/>
        <v>1</v>
      </c>
      <c r="I326" s="84">
        <f t="shared" si="14"/>
        <v>0</v>
      </c>
      <c r="J326" s="84"/>
    </row>
    <row r="327" spans="2:10" ht="18" customHeight="1">
      <c r="B327" s="78" t="s">
        <v>92</v>
      </c>
      <c r="C327" s="84">
        <f aca="true" t="shared" si="15" ref="C327:I327">COUNTIF(C4:C304,"&lt;5")</f>
        <v>60</v>
      </c>
      <c r="D327" s="84">
        <f t="shared" si="15"/>
        <v>120</v>
      </c>
      <c r="E327" s="84">
        <f t="shared" si="15"/>
        <v>160</v>
      </c>
      <c r="F327" s="84">
        <f t="shared" si="15"/>
        <v>237</v>
      </c>
      <c r="G327" s="84">
        <f t="shared" si="15"/>
        <v>103</v>
      </c>
      <c r="H327" s="84">
        <f t="shared" si="15"/>
        <v>137</v>
      </c>
      <c r="I327" s="84">
        <f t="shared" si="15"/>
        <v>185</v>
      </c>
      <c r="J327" s="84"/>
    </row>
    <row r="328" spans="2:10" ht="18" customHeight="1">
      <c r="B328" s="78" t="s">
        <v>93</v>
      </c>
      <c r="C328" s="84">
        <f aca="true" t="shared" si="16" ref="C328:I328">COUNTIF(C4:C304,"&lt;8")-COUNTIF(C4:C304,"&lt;5")</f>
        <v>209</v>
      </c>
      <c r="D328" s="84">
        <f t="shared" si="16"/>
        <v>120</v>
      </c>
      <c r="E328" s="84">
        <f t="shared" si="16"/>
        <v>109</v>
      </c>
      <c r="F328" s="84">
        <f t="shared" si="16"/>
        <v>35</v>
      </c>
      <c r="G328" s="84">
        <f t="shared" si="16"/>
        <v>130</v>
      </c>
      <c r="H328" s="84">
        <f t="shared" si="16"/>
        <v>124</v>
      </c>
      <c r="I328" s="84">
        <f t="shared" si="16"/>
        <v>85</v>
      </c>
      <c r="J328" s="84"/>
    </row>
    <row r="329" spans="2:10" ht="18" customHeight="1">
      <c r="B329" s="78" t="s">
        <v>94</v>
      </c>
      <c r="C329" s="84">
        <f aca="true" t="shared" si="17" ref="C329:I329">COUNTIF(C4:C304,"&lt;9")-COUNTIF(C4:C304,"&lt;8")</f>
        <v>6</v>
      </c>
      <c r="D329" s="84">
        <f t="shared" si="17"/>
        <v>21</v>
      </c>
      <c r="E329" s="84">
        <f t="shared" si="17"/>
        <v>5</v>
      </c>
      <c r="F329" s="84">
        <f t="shared" si="17"/>
        <v>2</v>
      </c>
      <c r="G329" s="84">
        <f t="shared" si="17"/>
        <v>25</v>
      </c>
      <c r="H329" s="84">
        <f t="shared" si="17"/>
        <v>13</v>
      </c>
      <c r="I329" s="84">
        <f t="shared" si="17"/>
        <v>4</v>
      </c>
      <c r="J329" s="84"/>
    </row>
    <row r="330" spans="2:10" ht="18" customHeight="1">
      <c r="B330" s="78" t="s">
        <v>95</v>
      </c>
      <c r="C330" s="84">
        <f aca="true" t="shared" si="18" ref="C330:I330">COUNTIF(C4:C304,"&lt;=10")-COUNTIF(C4:C304,"&lt;9")</f>
        <v>0</v>
      </c>
      <c r="D330" s="84">
        <f t="shared" si="18"/>
        <v>14</v>
      </c>
      <c r="E330" s="84">
        <f t="shared" si="18"/>
        <v>1</v>
      </c>
      <c r="F330" s="84">
        <f t="shared" si="18"/>
        <v>1</v>
      </c>
      <c r="G330" s="84">
        <f t="shared" si="18"/>
        <v>17</v>
      </c>
      <c r="H330" s="84">
        <f t="shared" si="18"/>
        <v>1</v>
      </c>
      <c r="I330" s="84">
        <f t="shared" si="18"/>
        <v>1</v>
      </c>
      <c r="J330" s="84"/>
    </row>
    <row r="331" spans="2:10" ht="18" customHeight="1">
      <c r="B331" s="78" t="s">
        <v>96</v>
      </c>
      <c r="C331" s="84">
        <f>SUM(C328:C330)</f>
        <v>215</v>
      </c>
      <c r="D331" s="84">
        <f aca="true" t="shared" si="19" ref="D331:I331">SUM(D328:D330)</f>
        <v>155</v>
      </c>
      <c r="E331" s="84">
        <f t="shared" si="19"/>
        <v>115</v>
      </c>
      <c r="F331" s="84">
        <f t="shared" si="19"/>
        <v>38</v>
      </c>
      <c r="G331" s="84">
        <f t="shared" si="19"/>
        <v>172</v>
      </c>
      <c r="H331" s="84">
        <f t="shared" si="19"/>
        <v>138</v>
      </c>
      <c r="I331" s="84">
        <f t="shared" si="19"/>
        <v>90</v>
      </c>
      <c r="J331" s="84"/>
    </row>
    <row r="332" spans="3:10" ht="18" customHeight="1">
      <c r="C332" s="176">
        <f>C327+C331</f>
        <v>275</v>
      </c>
      <c r="D332" s="176">
        <f aca="true" t="shared" si="20" ref="D332:I332">D327+D331</f>
        <v>275</v>
      </c>
      <c r="E332" s="176">
        <f t="shared" si="20"/>
        <v>275</v>
      </c>
      <c r="F332" s="176">
        <f t="shared" si="20"/>
        <v>275</v>
      </c>
      <c r="G332" s="176">
        <f t="shared" si="20"/>
        <v>275</v>
      </c>
      <c r="H332" s="176">
        <f t="shared" si="20"/>
        <v>275</v>
      </c>
      <c r="I332" s="176">
        <f t="shared" si="20"/>
        <v>275</v>
      </c>
      <c r="J332" s="85"/>
    </row>
  </sheetData>
  <sheetProtection/>
  <autoFilter ref="A3:L285"/>
  <mergeCells count="2">
    <mergeCell ref="A1:J1"/>
    <mergeCell ref="A2:J2"/>
  </mergeCells>
  <printOptions/>
  <pageMargins left="0.4" right="0" top="0.5" bottom="0.5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9"/>
  <sheetViews>
    <sheetView zoomScaleSheetLayoutView="100" zoomScalePageLayoutView="0" workbookViewId="0" topLeftCell="A21">
      <selection activeCell="A1" sqref="A1:J37"/>
    </sheetView>
  </sheetViews>
  <sheetFormatPr defaultColWidth="12.57421875" defaultRowHeight="18.75" customHeight="1"/>
  <cols>
    <col min="1" max="1" width="5.00390625" style="5" bestFit="1" customWidth="1"/>
    <col min="2" max="2" width="28.8515625" style="4" bestFit="1" customWidth="1"/>
    <col min="3" max="10" width="7.7109375" style="4" customWidth="1"/>
    <col min="11" max="11" width="5.57421875" style="4" bestFit="1" customWidth="1"/>
    <col min="12" max="12" width="5.421875" style="4" bestFit="1" customWidth="1"/>
    <col min="13" max="13" width="6.7109375" style="4" bestFit="1" customWidth="1"/>
    <col min="14" max="16384" width="12.57421875" style="4" customWidth="1"/>
  </cols>
  <sheetData>
    <row r="1" spans="1:29" ht="18" customHeight="1">
      <c r="A1" s="326" t="s">
        <v>65</v>
      </c>
      <c r="B1" s="326"/>
      <c r="C1" s="326" t="s">
        <v>658</v>
      </c>
      <c r="D1" s="326"/>
      <c r="E1" s="326"/>
      <c r="F1" s="326"/>
      <c r="G1" s="326"/>
      <c r="H1" s="326"/>
      <c r="I1" s="326"/>
      <c r="J1" s="326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5" customFormat="1" ht="18" customHeight="1">
      <c r="A2" s="112" t="s">
        <v>25</v>
      </c>
      <c r="B2" s="112" t="s">
        <v>55</v>
      </c>
      <c r="C2" s="112" t="s">
        <v>56</v>
      </c>
      <c r="D2" s="112" t="s">
        <v>57</v>
      </c>
      <c r="E2" s="112" t="s">
        <v>24</v>
      </c>
      <c r="F2" s="112" t="s">
        <v>63</v>
      </c>
      <c r="G2" s="112" t="s">
        <v>64</v>
      </c>
      <c r="H2" s="112" t="s">
        <v>32</v>
      </c>
      <c r="I2" s="112" t="s">
        <v>62</v>
      </c>
      <c r="J2" s="112" t="s">
        <v>58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8" customHeight="1">
      <c r="A3" s="133">
        <v>1</v>
      </c>
      <c r="B3" s="175" t="s">
        <v>42</v>
      </c>
      <c r="C3" s="179">
        <v>7</v>
      </c>
      <c r="D3" s="183">
        <v>7.2</v>
      </c>
      <c r="E3" s="67">
        <v>6</v>
      </c>
      <c r="F3" s="179">
        <v>4</v>
      </c>
      <c r="G3" s="179">
        <v>7</v>
      </c>
      <c r="H3" s="134">
        <v>6.25</v>
      </c>
      <c r="I3" s="69">
        <v>5.75</v>
      </c>
      <c r="J3" s="104">
        <v>25.95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 customHeight="1">
      <c r="A4" s="133">
        <v>2</v>
      </c>
      <c r="B4" s="175" t="s">
        <v>44</v>
      </c>
      <c r="C4" s="179">
        <v>4.5</v>
      </c>
      <c r="D4" s="183">
        <v>6.8</v>
      </c>
      <c r="E4" s="67">
        <v>5</v>
      </c>
      <c r="F4" s="179">
        <v>3.5</v>
      </c>
      <c r="G4" s="179">
        <v>7</v>
      </c>
      <c r="H4" s="134">
        <v>7</v>
      </c>
      <c r="I4" s="69">
        <v>5.833333333333333</v>
      </c>
      <c r="J4" s="104">
        <v>22.133333333333333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8" customHeight="1">
      <c r="A5" s="133">
        <v>3</v>
      </c>
      <c r="B5" s="175" t="s">
        <v>148</v>
      </c>
      <c r="C5" s="179">
        <v>6.5</v>
      </c>
      <c r="D5" s="183">
        <v>6.8</v>
      </c>
      <c r="E5" s="179">
        <v>5</v>
      </c>
      <c r="F5" s="179">
        <v>5</v>
      </c>
      <c r="G5" s="179">
        <v>8</v>
      </c>
      <c r="H5" s="134">
        <v>7.5</v>
      </c>
      <c r="I5" s="69">
        <v>6.833333333333333</v>
      </c>
      <c r="J5" s="104">
        <v>25.133333333333333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8" customHeight="1">
      <c r="A6" s="133">
        <v>4</v>
      </c>
      <c r="B6" s="175" t="s">
        <v>163</v>
      </c>
      <c r="C6" s="179">
        <v>7</v>
      </c>
      <c r="D6" s="183">
        <v>8.2</v>
      </c>
      <c r="E6" s="179">
        <v>5</v>
      </c>
      <c r="F6" s="179">
        <v>5</v>
      </c>
      <c r="G6" s="179">
        <v>7</v>
      </c>
      <c r="H6" s="134">
        <v>8</v>
      </c>
      <c r="I6" s="69">
        <v>6.666666666666667</v>
      </c>
      <c r="J6" s="104">
        <v>26.866666666666667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8" customHeight="1">
      <c r="A7" s="133">
        <v>5</v>
      </c>
      <c r="B7" s="175" t="s">
        <v>167</v>
      </c>
      <c r="C7" s="179">
        <v>4.5</v>
      </c>
      <c r="D7" s="183">
        <v>6.8</v>
      </c>
      <c r="E7" s="179">
        <v>4.5</v>
      </c>
      <c r="F7" s="179">
        <v>4</v>
      </c>
      <c r="G7" s="179">
        <v>7</v>
      </c>
      <c r="H7" s="134">
        <v>6.5</v>
      </c>
      <c r="I7" s="69">
        <v>5.833333333333333</v>
      </c>
      <c r="J7" s="104">
        <v>21.633333333333333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8" customHeight="1">
      <c r="A8" s="133">
        <v>6</v>
      </c>
      <c r="B8" s="175" t="s">
        <v>169</v>
      </c>
      <c r="C8" s="179">
        <v>8</v>
      </c>
      <c r="D8" s="183">
        <v>8.8</v>
      </c>
      <c r="E8" s="179">
        <v>5.5</v>
      </c>
      <c r="F8" s="179">
        <v>5.25</v>
      </c>
      <c r="G8" s="179">
        <v>8</v>
      </c>
      <c r="H8" s="134">
        <v>8.5</v>
      </c>
      <c r="I8" s="69">
        <v>7.25</v>
      </c>
      <c r="J8" s="104">
        <v>29.55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8" customHeight="1">
      <c r="A9" s="133">
        <v>7</v>
      </c>
      <c r="B9" s="175" t="s">
        <v>170</v>
      </c>
      <c r="C9" s="179">
        <v>6</v>
      </c>
      <c r="D9" s="183">
        <v>5.2</v>
      </c>
      <c r="E9" s="179">
        <v>5</v>
      </c>
      <c r="F9" s="179">
        <v>5.5</v>
      </c>
      <c r="G9" s="179">
        <v>6</v>
      </c>
      <c r="H9" s="134">
        <v>6.75</v>
      </c>
      <c r="I9" s="69">
        <v>6.083333333333333</v>
      </c>
      <c r="J9" s="104">
        <v>22.28333333333333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8" customHeight="1">
      <c r="A10" s="133">
        <v>8</v>
      </c>
      <c r="B10" s="175" t="s">
        <v>179</v>
      </c>
      <c r="C10" s="179">
        <v>6</v>
      </c>
      <c r="D10" s="183">
        <v>6</v>
      </c>
      <c r="E10" s="179">
        <v>3.5</v>
      </c>
      <c r="F10" s="179">
        <v>4.75</v>
      </c>
      <c r="G10" s="179">
        <v>7</v>
      </c>
      <c r="H10" s="134">
        <v>6.5</v>
      </c>
      <c r="I10" s="69">
        <v>6.083333333333333</v>
      </c>
      <c r="J10" s="104">
        <v>21.583333333333332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8" customHeight="1">
      <c r="A11" s="133">
        <v>9</v>
      </c>
      <c r="B11" s="175" t="s">
        <v>181</v>
      </c>
      <c r="C11" s="179">
        <v>5</v>
      </c>
      <c r="D11" s="183">
        <v>8</v>
      </c>
      <c r="E11" s="179">
        <v>4.5</v>
      </c>
      <c r="F11" s="179">
        <v>5</v>
      </c>
      <c r="G11" s="179">
        <v>8.5</v>
      </c>
      <c r="H11" s="134">
        <v>5</v>
      </c>
      <c r="I11" s="69">
        <v>6.166666666666667</v>
      </c>
      <c r="J11" s="104">
        <v>23.666666666666668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8" customHeight="1">
      <c r="A12" s="133">
        <v>10</v>
      </c>
      <c r="B12" s="175" t="s">
        <v>187</v>
      </c>
      <c r="C12" s="179">
        <v>6.5</v>
      </c>
      <c r="D12" s="183">
        <v>6</v>
      </c>
      <c r="E12" s="179">
        <v>3</v>
      </c>
      <c r="F12" s="179">
        <v>3.5</v>
      </c>
      <c r="G12" s="179">
        <v>7</v>
      </c>
      <c r="H12" s="134">
        <v>7.5</v>
      </c>
      <c r="I12" s="69">
        <v>6</v>
      </c>
      <c r="J12" s="104">
        <v>21.5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8" customHeight="1">
      <c r="A13" s="133">
        <v>11</v>
      </c>
      <c r="B13" s="175" t="s">
        <v>191</v>
      </c>
      <c r="C13" s="179">
        <v>4.5</v>
      </c>
      <c r="D13" s="183">
        <v>8.2</v>
      </c>
      <c r="E13" s="179">
        <v>5</v>
      </c>
      <c r="F13" s="179">
        <v>3.5</v>
      </c>
      <c r="G13" s="179">
        <v>9</v>
      </c>
      <c r="H13" s="134">
        <v>6.75</v>
      </c>
      <c r="I13" s="69">
        <v>6.416666666666667</v>
      </c>
      <c r="J13" s="104">
        <v>24.116666666666667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s="6" customFormat="1" ht="18" customHeight="1">
      <c r="A14" s="133">
        <v>12</v>
      </c>
      <c r="B14" s="175" t="s">
        <v>200</v>
      </c>
      <c r="C14" s="179">
        <v>4.5</v>
      </c>
      <c r="D14" s="183">
        <v>8.6</v>
      </c>
      <c r="E14" s="179">
        <v>4</v>
      </c>
      <c r="F14" s="179">
        <v>4</v>
      </c>
      <c r="G14" s="179">
        <v>7.5</v>
      </c>
      <c r="H14" s="134">
        <v>6</v>
      </c>
      <c r="I14" s="69">
        <v>5.833333333333333</v>
      </c>
      <c r="J14" s="104">
        <v>22.933333333333334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8" customHeight="1">
      <c r="A15" s="133">
        <v>13</v>
      </c>
      <c r="B15" s="175" t="s">
        <v>202</v>
      </c>
      <c r="C15" s="179">
        <v>4</v>
      </c>
      <c r="D15" s="183">
        <v>4.8</v>
      </c>
      <c r="E15" s="179">
        <v>3</v>
      </c>
      <c r="F15" s="179">
        <v>3</v>
      </c>
      <c r="G15" s="179">
        <v>3.5</v>
      </c>
      <c r="H15" s="134">
        <v>2.75</v>
      </c>
      <c r="I15" s="69">
        <v>3.0833333333333335</v>
      </c>
      <c r="J15" s="104">
        <v>14.883333333333335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8" customHeight="1">
      <c r="A16" s="133">
        <v>14</v>
      </c>
      <c r="B16" s="175" t="s">
        <v>218</v>
      </c>
      <c r="C16" s="179">
        <v>6</v>
      </c>
      <c r="D16" s="183">
        <v>7.4</v>
      </c>
      <c r="E16" s="179">
        <v>3.5</v>
      </c>
      <c r="F16" s="179">
        <v>5</v>
      </c>
      <c r="G16" s="179">
        <v>7.5</v>
      </c>
      <c r="H16" s="134">
        <v>5.5</v>
      </c>
      <c r="I16" s="69">
        <v>6</v>
      </c>
      <c r="J16" s="104">
        <v>22.9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18" customHeight="1">
      <c r="A17" s="133">
        <v>15</v>
      </c>
      <c r="B17" s="175" t="s">
        <v>229</v>
      </c>
      <c r="C17" s="179">
        <v>6</v>
      </c>
      <c r="D17" s="183">
        <v>6.8</v>
      </c>
      <c r="E17" s="179">
        <v>2</v>
      </c>
      <c r="F17" s="179">
        <v>1.75</v>
      </c>
      <c r="G17" s="179">
        <v>7</v>
      </c>
      <c r="H17" s="134">
        <v>6</v>
      </c>
      <c r="I17" s="69">
        <v>4.916666666666667</v>
      </c>
      <c r="J17" s="104">
        <v>19.71666666666667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18" customHeight="1">
      <c r="A18" s="133">
        <v>16</v>
      </c>
      <c r="B18" s="175" t="s">
        <v>233</v>
      </c>
      <c r="C18" s="179">
        <v>6.5</v>
      </c>
      <c r="D18" s="183">
        <v>8.2</v>
      </c>
      <c r="E18" s="179">
        <v>2.5</v>
      </c>
      <c r="F18" s="179">
        <v>3.5</v>
      </c>
      <c r="G18" s="179">
        <v>6</v>
      </c>
      <c r="H18" s="134">
        <v>3.75</v>
      </c>
      <c r="I18" s="69">
        <v>4.416666666666667</v>
      </c>
      <c r="J18" s="104">
        <v>21.616666666666667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18" customHeight="1">
      <c r="A19" s="133">
        <v>17</v>
      </c>
      <c r="B19" s="175" t="s">
        <v>242</v>
      </c>
      <c r="C19" s="179">
        <v>5</v>
      </c>
      <c r="D19" s="183">
        <v>9.2</v>
      </c>
      <c r="E19" s="179">
        <v>3</v>
      </c>
      <c r="F19" s="179">
        <v>4.5</v>
      </c>
      <c r="G19" s="179">
        <v>8.5</v>
      </c>
      <c r="H19" s="134">
        <v>6.75</v>
      </c>
      <c r="I19" s="69">
        <v>6.583333333333333</v>
      </c>
      <c r="J19" s="104">
        <v>23.78333333333333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8" customHeight="1">
      <c r="A20" s="133">
        <v>18</v>
      </c>
      <c r="B20" s="175" t="s">
        <v>250</v>
      </c>
      <c r="C20" s="179">
        <v>7</v>
      </c>
      <c r="D20" s="183">
        <v>8.6</v>
      </c>
      <c r="E20" s="179">
        <v>5.5</v>
      </c>
      <c r="F20" s="179">
        <v>7</v>
      </c>
      <c r="G20" s="179">
        <v>9.5</v>
      </c>
      <c r="H20" s="134">
        <v>8</v>
      </c>
      <c r="I20" s="69">
        <v>8.166666666666666</v>
      </c>
      <c r="J20" s="104">
        <v>29.266666666666666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8" customHeight="1">
      <c r="A21" s="133">
        <v>19</v>
      </c>
      <c r="B21" s="175" t="s">
        <v>252</v>
      </c>
      <c r="C21" s="179">
        <v>7</v>
      </c>
      <c r="D21" s="183">
        <v>7.8</v>
      </c>
      <c r="E21" s="179">
        <v>3.5</v>
      </c>
      <c r="F21" s="179">
        <v>7</v>
      </c>
      <c r="G21" s="179">
        <v>8</v>
      </c>
      <c r="H21" s="134">
        <v>5.25</v>
      </c>
      <c r="I21" s="69">
        <v>4.416666666666667</v>
      </c>
      <c r="J21" s="104">
        <v>22.71666666666667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8" customHeight="1">
      <c r="A22" s="133">
        <v>20</v>
      </c>
      <c r="B22" s="175" t="s">
        <v>260</v>
      </c>
      <c r="C22" s="179">
        <v>5.5</v>
      </c>
      <c r="D22" s="183">
        <v>8</v>
      </c>
      <c r="E22" s="179">
        <v>2</v>
      </c>
      <c r="F22" s="179">
        <v>2</v>
      </c>
      <c r="G22" s="179">
        <v>7.5</v>
      </c>
      <c r="H22" s="134">
        <v>5.25</v>
      </c>
      <c r="I22" s="69">
        <v>4.916666666666667</v>
      </c>
      <c r="J22" s="104">
        <v>20.416666666666668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18" customHeight="1">
      <c r="A23" s="133">
        <v>21</v>
      </c>
      <c r="B23" s="175" t="s">
        <v>261</v>
      </c>
      <c r="C23" s="179">
        <v>6</v>
      </c>
      <c r="D23" s="183">
        <v>7.8</v>
      </c>
      <c r="E23" s="179">
        <v>5</v>
      </c>
      <c r="F23" s="179">
        <v>3.5</v>
      </c>
      <c r="G23" s="179">
        <v>8.5</v>
      </c>
      <c r="H23" s="134">
        <v>6.75</v>
      </c>
      <c r="I23" s="69">
        <v>6.25</v>
      </c>
      <c r="J23" s="104">
        <v>25.05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18" customHeight="1">
      <c r="A24" s="133">
        <v>22</v>
      </c>
      <c r="B24" s="175" t="s">
        <v>269</v>
      </c>
      <c r="C24" s="179">
        <v>6</v>
      </c>
      <c r="D24" s="183">
        <v>6.8</v>
      </c>
      <c r="E24" s="179">
        <v>3.5</v>
      </c>
      <c r="F24" s="179">
        <v>4.5</v>
      </c>
      <c r="G24" s="179">
        <v>7.5</v>
      </c>
      <c r="H24" s="134">
        <v>4.75</v>
      </c>
      <c r="I24" s="69">
        <v>5.583333333333333</v>
      </c>
      <c r="J24" s="104">
        <v>21.883333333333333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8" customHeight="1">
      <c r="A25" s="133">
        <v>23</v>
      </c>
      <c r="B25" s="175" t="s">
        <v>271</v>
      </c>
      <c r="C25" s="179">
        <v>6.5</v>
      </c>
      <c r="D25" s="183">
        <v>5</v>
      </c>
      <c r="E25" s="179">
        <v>4</v>
      </c>
      <c r="F25" s="179">
        <v>3</v>
      </c>
      <c r="G25" s="179">
        <v>5.5</v>
      </c>
      <c r="H25" s="134">
        <v>3</v>
      </c>
      <c r="I25" s="69">
        <v>3.8333333333333335</v>
      </c>
      <c r="J25" s="104">
        <v>19.333333333333332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18" customHeight="1">
      <c r="A26" s="133">
        <v>24</v>
      </c>
      <c r="B26" s="175" t="s">
        <v>281</v>
      </c>
      <c r="C26" s="179">
        <v>7</v>
      </c>
      <c r="D26" s="183">
        <v>7.2</v>
      </c>
      <c r="E26" s="179">
        <v>5</v>
      </c>
      <c r="F26" s="179">
        <v>2</v>
      </c>
      <c r="G26" s="179">
        <v>6.5</v>
      </c>
      <c r="H26" s="134">
        <v>7.25</v>
      </c>
      <c r="I26" s="69">
        <v>5.25</v>
      </c>
      <c r="J26" s="104">
        <v>24.45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8" customHeight="1">
      <c r="A27" s="133">
        <v>25</v>
      </c>
      <c r="B27" s="175" t="s">
        <v>291</v>
      </c>
      <c r="C27" s="179">
        <v>5</v>
      </c>
      <c r="D27" s="183">
        <v>8.6</v>
      </c>
      <c r="E27" s="179">
        <v>5</v>
      </c>
      <c r="F27" s="179">
        <v>4</v>
      </c>
      <c r="G27" s="179">
        <v>9.5</v>
      </c>
      <c r="H27" s="134">
        <v>6.25</v>
      </c>
      <c r="I27" s="69">
        <v>6.583333333333333</v>
      </c>
      <c r="J27" s="104">
        <v>25.183333333333334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8" customHeight="1">
      <c r="A28" s="133">
        <v>26</v>
      </c>
      <c r="B28" s="175" t="s">
        <v>299</v>
      </c>
      <c r="C28" s="179">
        <v>5</v>
      </c>
      <c r="D28" s="183">
        <v>4.6</v>
      </c>
      <c r="E28" s="179">
        <v>6</v>
      </c>
      <c r="F28" s="179">
        <v>3</v>
      </c>
      <c r="G28" s="179">
        <v>5.5</v>
      </c>
      <c r="H28" s="134">
        <v>4</v>
      </c>
      <c r="I28" s="69">
        <v>4.166666666666667</v>
      </c>
      <c r="J28" s="104">
        <v>19.766666666666666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8" customHeight="1">
      <c r="A29" s="133">
        <v>27</v>
      </c>
      <c r="B29" s="175" t="s">
        <v>301</v>
      </c>
      <c r="C29" s="179">
        <v>6.5</v>
      </c>
      <c r="D29" s="183">
        <v>5.2</v>
      </c>
      <c r="E29" s="179">
        <v>2.5</v>
      </c>
      <c r="F29" s="179">
        <v>2</v>
      </c>
      <c r="G29" s="179">
        <v>4.5</v>
      </c>
      <c r="H29" s="134">
        <v>2.75</v>
      </c>
      <c r="I29" s="69">
        <v>3.0833333333333335</v>
      </c>
      <c r="J29" s="104">
        <v>17.28333333333333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8" customHeight="1">
      <c r="A30" s="133">
        <v>28</v>
      </c>
      <c r="B30" s="175" t="s">
        <v>303</v>
      </c>
      <c r="C30" s="179">
        <v>6</v>
      </c>
      <c r="D30" s="183">
        <v>4.4</v>
      </c>
      <c r="E30" s="179">
        <v>6</v>
      </c>
      <c r="F30" s="179">
        <v>1</v>
      </c>
      <c r="G30" s="179">
        <v>7</v>
      </c>
      <c r="H30" s="134">
        <v>6.5</v>
      </c>
      <c r="I30" s="69">
        <v>4.833333333333333</v>
      </c>
      <c r="J30" s="104">
        <v>21.23333333333333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18" customHeight="1">
      <c r="A31" s="133">
        <v>29</v>
      </c>
      <c r="B31" s="175" t="s">
        <v>308</v>
      </c>
      <c r="C31" s="179">
        <v>5.5</v>
      </c>
      <c r="D31" s="183">
        <v>9.2</v>
      </c>
      <c r="E31" s="179">
        <v>7</v>
      </c>
      <c r="F31" s="179">
        <v>1.5</v>
      </c>
      <c r="G31" s="179">
        <v>8</v>
      </c>
      <c r="H31" s="134">
        <v>6.75</v>
      </c>
      <c r="I31" s="69">
        <v>5.416666666666667</v>
      </c>
      <c r="J31" s="104">
        <v>27.116666666666667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8" customHeight="1">
      <c r="A32" s="133">
        <v>30</v>
      </c>
      <c r="B32" s="175" t="s">
        <v>331</v>
      </c>
      <c r="C32" s="179">
        <v>4</v>
      </c>
      <c r="D32" s="183">
        <v>8</v>
      </c>
      <c r="E32" s="179">
        <v>5.5</v>
      </c>
      <c r="F32" s="179">
        <v>3</v>
      </c>
      <c r="G32" s="179">
        <v>8</v>
      </c>
      <c r="H32" s="134">
        <v>5</v>
      </c>
      <c r="I32" s="69">
        <v>5.333333333333333</v>
      </c>
      <c r="J32" s="104">
        <v>22.833333333333332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8" customHeight="1">
      <c r="A33" s="133">
        <v>31</v>
      </c>
      <c r="B33" s="175" t="s">
        <v>335</v>
      </c>
      <c r="C33" s="179">
        <v>5</v>
      </c>
      <c r="D33" s="183">
        <v>6.8</v>
      </c>
      <c r="E33" s="179">
        <v>5</v>
      </c>
      <c r="F33" s="179">
        <v>2</v>
      </c>
      <c r="G33" s="179">
        <v>8</v>
      </c>
      <c r="H33" s="134">
        <v>5.5</v>
      </c>
      <c r="I33" s="69">
        <v>5.166666666666667</v>
      </c>
      <c r="J33" s="104">
        <v>21.96666666666667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8" customHeight="1">
      <c r="A34" s="133">
        <v>32</v>
      </c>
      <c r="B34" s="175" t="s">
        <v>338</v>
      </c>
      <c r="C34" s="179">
        <v>4.5</v>
      </c>
      <c r="D34" s="183">
        <v>5.8</v>
      </c>
      <c r="E34" s="179">
        <v>5</v>
      </c>
      <c r="F34" s="179">
        <v>3</v>
      </c>
      <c r="G34" s="179">
        <v>6.5</v>
      </c>
      <c r="H34" s="134">
        <v>4.5</v>
      </c>
      <c r="I34" s="69">
        <v>4.666666666666667</v>
      </c>
      <c r="J34" s="104">
        <v>19.96666666666667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8" customHeight="1">
      <c r="A35" s="133">
        <v>33</v>
      </c>
      <c r="B35" s="175" t="s">
        <v>341</v>
      </c>
      <c r="C35" s="179">
        <v>4.5</v>
      </c>
      <c r="D35" s="183">
        <v>7.6</v>
      </c>
      <c r="E35" s="179">
        <v>7</v>
      </c>
      <c r="F35" s="179">
        <v>2.5</v>
      </c>
      <c r="G35" s="179">
        <v>6</v>
      </c>
      <c r="H35" s="134">
        <v>4.25</v>
      </c>
      <c r="I35" s="69">
        <v>4.25</v>
      </c>
      <c r="J35" s="104">
        <v>23.35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8" customHeight="1">
      <c r="A36" s="133">
        <v>34</v>
      </c>
      <c r="B36" s="175" t="s">
        <v>343</v>
      </c>
      <c r="C36" s="179">
        <v>4</v>
      </c>
      <c r="D36" s="183">
        <v>8.4</v>
      </c>
      <c r="E36" s="179">
        <v>5</v>
      </c>
      <c r="F36" s="179">
        <v>2</v>
      </c>
      <c r="G36" s="179">
        <v>7.5</v>
      </c>
      <c r="H36" s="134">
        <v>6.25</v>
      </c>
      <c r="I36" s="69">
        <v>5.25</v>
      </c>
      <c r="J36" s="104">
        <v>22.65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8" customHeight="1">
      <c r="A37" s="133">
        <v>35</v>
      </c>
      <c r="B37" s="175" t="s">
        <v>351</v>
      </c>
      <c r="C37" s="179">
        <v>6.5</v>
      </c>
      <c r="D37" s="183">
        <v>9</v>
      </c>
      <c r="E37" s="179">
        <v>8.5</v>
      </c>
      <c r="F37" s="179">
        <v>5</v>
      </c>
      <c r="G37" s="179">
        <v>9</v>
      </c>
      <c r="H37" s="134">
        <v>6.25</v>
      </c>
      <c r="I37" s="69">
        <v>6.75</v>
      </c>
      <c r="J37" s="104">
        <v>30.75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8" customHeight="1">
      <c r="A38" s="133">
        <v>36</v>
      </c>
      <c r="B38" s="189"/>
      <c r="C38" s="179"/>
      <c r="D38" s="67"/>
      <c r="E38" s="67"/>
      <c r="F38" s="134"/>
      <c r="G38" s="67"/>
      <c r="H38" s="67"/>
      <c r="I38" s="69"/>
      <c r="J38" s="104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18" customHeight="1">
      <c r="A39" s="133">
        <v>37</v>
      </c>
      <c r="B39" s="189"/>
      <c r="C39" s="179"/>
      <c r="D39" s="67"/>
      <c r="E39" s="67"/>
      <c r="F39" s="134"/>
      <c r="G39" s="67"/>
      <c r="H39" s="67"/>
      <c r="I39" s="69"/>
      <c r="J39" s="104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8" customHeight="1">
      <c r="A40" s="133">
        <v>38</v>
      </c>
      <c r="B40" s="189"/>
      <c r="C40" s="179"/>
      <c r="D40" s="67"/>
      <c r="E40" s="67"/>
      <c r="F40" s="134"/>
      <c r="G40" s="67"/>
      <c r="H40" s="67"/>
      <c r="I40" s="69"/>
      <c r="J40" s="104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s="7" customFormat="1" ht="18" customHeight="1">
      <c r="A41" s="133">
        <v>39</v>
      </c>
      <c r="B41" s="189"/>
      <c r="C41" s="179"/>
      <c r="D41" s="67"/>
      <c r="E41" s="67"/>
      <c r="F41" s="134"/>
      <c r="G41" s="67"/>
      <c r="H41" s="67"/>
      <c r="I41" s="69"/>
      <c r="J41" s="104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6"/>
    </row>
    <row r="42" spans="1:29" ht="18" customHeight="1">
      <c r="A42" s="133">
        <v>40</v>
      </c>
      <c r="B42" s="189"/>
      <c r="C42" s="179"/>
      <c r="D42" s="67"/>
      <c r="E42" s="67"/>
      <c r="F42" s="134"/>
      <c r="G42" s="67"/>
      <c r="H42" s="67"/>
      <c r="I42" s="69"/>
      <c r="J42" s="104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</row>
    <row r="43" spans="1:29" ht="18" customHeight="1">
      <c r="A43" s="133">
        <v>41</v>
      </c>
      <c r="B43" s="189"/>
      <c r="C43" s="179"/>
      <c r="D43" s="67"/>
      <c r="E43" s="67"/>
      <c r="F43" s="134"/>
      <c r="G43" s="67"/>
      <c r="H43" s="67"/>
      <c r="I43" s="69"/>
      <c r="J43" s="104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ht="18.75" customHeight="1">
      <c r="A44" s="110"/>
      <c r="B44" s="3"/>
      <c r="C44" s="62"/>
      <c r="D44" s="62"/>
      <c r="E44" s="62"/>
      <c r="F44" s="62"/>
      <c r="G44" s="62"/>
      <c r="H44" s="62"/>
      <c r="I44" s="63"/>
      <c r="J44" s="6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s="6" customFormat="1" ht="18.75" customHeight="1">
      <c r="A45" s="110"/>
      <c r="B45" s="3"/>
      <c r="C45" s="62"/>
      <c r="D45" s="62"/>
      <c r="E45" s="62"/>
      <c r="F45" s="62"/>
      <c r="G45" s="62"/>
      <c r="H45" s="62"/>
      <c r="I45" s="63"/>
      <c r="J45" s="63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s="6" customFormat="1" ht="18.75" customHeight="1">
      <c r="A46" s="110"/>
      <c r="B46" s="3"/>
      <c r="C46" s="62"/>
      <c r="D46" s="62"/>
      <c r="E46" s="62"/>
      <c r="F46" s="62"/>
      <c r="G46" s="62"/>
      <c r="H46" s="62"/>
      <c r="I46" s="63"/>
      <c r="J46" s="63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s="6" customFormat="1" ht="18.75" customHeight="1">
      <c r="A47" s="110"/>
      <c r="B47" s="3"/>
      <c r="C47" s="62"/>
      <c r="D47" s="62"/>
      <c r="E47" s="62"/>
      <c r="F47" s="62"/>
      <c r="G47" s="62"/>
      <c r="H47" s="62"/>
      <c r="I47" s="63"/>
      <c r="J47" s="63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s="6" customFormat="1" ht="18.75" customHeight="1">
      <c r="A48" s="37"/>
      <c r="B48" s="44"/>
      <c r="C48" s="45"/>
      <c r="D48" s="46"/>
      <c r="E48" s="45"/>
      <c r="F48" s="45"/>
      <c r="G48" s="45"/>
      <c r="H48" s="45"/>
      <c r="I48" s="38"/>
      <c r="J48" s="43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 ht="18.75" customHeight="1">
      <c r="A49" s="37"/>
      <c r="B49" s="38"/>
      <c r="C49" s="38"/>
      <c r="D49" s="38"/>
      <c r="E49" s="38"/>
      <c r="F49" s="38"/>
      <c r="G49" s="38"/>
      <c r="H49" s="38"/>
      <c r="I49" s="38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9" customFormat="1" ht="18.75" customHeight="1">
      <c r="A50" s="39"/>
      <c r="B50" s="40"/>
      <c r="C50" s="53">
        <f>COUNTIF(C3:C46,"&gt;=5")</f>
        <v>26</v>
      </c>
      <c r="D50" s="53">
        <f aca="true" t="shared" si="0" ref="D50:I50">COUNTIF(D3:D46,"&gt;=5")</f>
        <v>32</v>
      </c>
      <c r="E50" s="53">
        <f t="shared" si="0"/>
        <v>20</v>
      </c>
      <c r="F50" s="53">
        <f t="shared" si="0"/>
        <v>9</v>
      </c>
      <c r="G50" s="53">
        <f t="shared" si="0"/>
        <v>33</v>
      </c>
      <c r="H50" s="53">
        <f t="shared" si="0"/>
        <v>27</v>
      </c>
      <c r="I50" s="53">
        <f t="shared" si="0"/>
        <v>24</v>
      </c>
      <c r="J50" s="53">
        <f>COUNTIF(J3:J46,"&gt;=20")</f>
        <v>29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</row>
    <row r="51" spans="1:29" s="6" customFormat="1" ht="18.75" customHeight="1">
      <c r="A51" s="42"/>
      <c r="B51" s="43"/>
      <c r="C51" s="48">
        <f aca="true" t="shared" si="1" ref="C51:J51">COUNT(C3:C46)</f>
        <v>35</v>
      </c>
      <c r="D51" s="48">
        <f t="shared" si="1"/>
        <v>35</v>
      </c>
      <c r="E51" s="48">
        <f t="shared" si="1"/>
        <v>35</v>
      </c>
      <c r="F51" s="48">
        <f t="shared" si="1"/>
        <v>35</v>
      </c>
      <c r="G51" s="48">
        <f t="shared" si="1"/>
        <v>35</v>
      </c>
      <c r="H51" s="48">
        <f t="shared" si="1"/>
        <v>35</v>
      </c>
      <c r="I51" s="48">
        <f t="shared" si="1"/>
        <v>35</v>
      </c>
      <c r="J51" s="48">
        <f t="shared" si="1"/>
        <v>35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18.75" customHeight="1">
      <c r="A52" s="37"/>
      <c r="B52" s="38"/>
      <c r="C52" s="65">
        <f aca="true" t="shared" si="2" ref="C52:J52">C50/C51*100</f>
        <v>74.28571428571429</v>
      </c>
      <c r="D52" s="65">
        <f t="shared" si="2"/>
        <v>91.42857142857143</v>
      </c>
      <c r="E52" s="65">
        <f t="shared" si="2"/>
        <v>57.14285714285714</v>
      </c>
      <c r="F52" s="65">
        <f t="shared" si="2"/>
        <v>25.71428571428571</v>
      </c>
      <c r="G52" s="65">
        <f t="shared" si="2"/>
        <v>94.28571428571428</v>
      </c>
      <c r="H52" s="65">
        <f t="shared" si="2"/>
        <v>77.14285714285715</v>
      </c>
      <c r="I52" s="65">
        <f t="shared" si="2"/>
        <v>68.57142857142857</v>
      </c>
      <c r="J52" s="65">
        <f t="shared" si="2"/>
        <v>82.85714285714286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18.75" customHeight="1">
      <c r="A53" s="37"/>
      <c r="B53" s="38"/>
      <c r="C53" s="38"/>
      <c r="D53" s="38"/>
      <c r="E53" s="38"/>
      <c r="F53" s="38"/>
      <c r="G53" s="38"/>
      <c r="H53" s="38"/>
      <c r="I53" s="38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18.75" customHeight="1">
      <c r="A54" s="37"/>
      <c r="B54" s="38"/>
      <c r="C54" s="38"/>
      <c r="D54" s="38"/>
      <c r="E54" s="38"/>
      <c r="F54" s="38"/>
      <c r="G54" s="38"/>
      <c r="H54" s="38"/>
      <c r="I54" s="38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8.75" customHeight="1">
      <c r="A55" s="37"/>
      <c r="B55" s="38"/>
      <c r="C55" s="38"/>
      <c r="D55" s="38"/>
      <c r="E55" s="38"/>
      <c r="F55" s="38"/>
      <c r="G55" s="38"/>
      <c r="H55" s="38"/>
      <c r="I55" s="38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8.75" customHeight="1">
      <c r="A56" s="37"/>
      <c r="B56" s="38"/>
      <c r="C56" s="38"/>
      <c r="D56" s="38"/>
      <c r="E56" s="38"/>
      <c r="F56" s="38"/>
      <c r="G56" s="38"/>
      <c r="H56" s="38"/>
      <c r="I56" s="38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8.75" customHeight="1">
      <c r="A57" s="37"/>
      <c r="B57" s="38"/>
      <c r="C57" s="38"/>
      <c r="D57" s="38"/>
      <c r="E57" s="38"/>
      <c r="F57" s="38"/>
      <c r="G57" s="38"/>
      <c r="H57" s="38"/>
      <c r="I57" s="38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8.75" customHeight="1">
      <c r="A58" s="37"/>
      <c r="B58" s="38"/>
      <c r="C58" s="38"/>
      <c r="D58" s="38"/>
      <c r="E58" s="38"/>
      <c r="F58" s="38"/>
      <c r="G58" s="38"/>
      <c r="H58" s="38"/>
      <c r="I58" s="38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8.75" customHeight="1">
      <c r="A59" s="37"/>
      <c r="B59" s="38"/>
      <c r="C59" s="38"/>
      <c r="D59" s="38"/>
      <c r="E59" s="38"/>
      <c r="F59" s="38"/>
      <c r="G59" s="38"/>
      <c r="H59" s="38"/>
      <c r="I59" s="38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</sheetData>
  <sheetProtection/>
  <mergeCells count="2">
    <mergeCell ref="A1:B1"/>
    <mergeCell ref="C1:J1"/>
  </mergeCells>
  <printOptions/>
  <pageMargins left="0.5" right="0.25" top="0.5" bottom="0.25" header="0.51181102362204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Phong</dc:creator>
  <cp:keywords/>
  <dc:description/>
  <cp:lastModifiedBy>Windows User</cp:lastModifiedBy>
  <cp:lastPrinted>2017-12-15T03:23:31Z</cp:lastPrinted>
  <dcterms:created xsi:type="dcterms:W3CDTF">2011-11-11T09:05:09Z</dcterms:created>
  <dcterms:modified xsi:type="dcterms:W3CDTF">2017-12-22T08:03:50Z</dcterms:modified>
  <cp:category/>
  <cp:version/>
  <cp:contentType/>
  <cp:contentStatus/>
</cp:coreProperties>
</file>