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8865" windowHeight="3930" tabRatio="727" firstSheet="1" activeTab="4"/>
  </bookViews>
  <sheets>
    <sheet name="StartUp" sheetId="1" state="veryHidden" r:id="rId1"/>
    <sheet name="SL Toan khoi" sheetId="2" r:id="rId2"/>
    <sheet name="bao cao so" sheetId="3" r:id="rId3"/>
    <sheet name="Tg cao thap" sheetId="4" r:id="rId4"/>
    <sheet name="Cao nhat mon" sheetId="5" r:id="rId5"/>
    <sheet name="Thap nhat mon" sheetId="6" r:id="rId6"/>
    <sheet name="Toankhoi" sheetId="7" r:id="rId7"/>
    <sheet name="11A" sheetId="8" r:id="rId8"/>
    <sheet name="11B" sheetId="9" r:id="rId9"/>
    <sheet name="11C" sheetId="10" r:id="rId10"/>
    <sheet name="11D" sheetId="11" r:id="rId11"/>
    <sheet name="11E" sheetId="12" r:id="rId12"/>
    <sheet name="11G" sheetId="13" r:id="rId13"/>
    <sheet name="11H" sheetId="14" r:id="rId14"/>
    <sheet name="11I" sheetId="15" r:id="rId15"/>
    <sheet name="11K" sheetId="16" r:id="rId16"/>
    <sheet name="11M" sheetId="17" r:id="rId17"/>
    <sheet name="11" sheetId="18" r:id="rId18"/>
    <sheet name="2014-2015 (sua)" sheetId="19" r:id="rId19"/>
    <sheet name="00000000" sheetId="20" state="veryHidden" r:id="rId20"/>
    <sheet name="XL4Poppy" sheetId="21" state="veryHidden" r:id="rId21"/>
  </sheets>
  <externalReferences>
    <externalReference r:id="rId24"/>
  </externalReferences>
  <definedNames>
    <definedName name="_Builtin0">'XL4Poppy'!$C$4</definedName>
    <definedName name="_Builtin0">'XL4Poppy'!$C$4</definedName>
    <definedName name="_xlnm._FilterDatabase" localSheetId="18" hidden="1">'2014-2015 (sua)'!$A$1:$R$291</definedName>
    <definedName name="_xlnm._FilterDatabase" localSheetId="6" hidden="1">'Toankhoi'!$A$3:$L$286</definedName>
    <definedName name="Bust">'XL4Poppy'!$C$31</definedName>
    <definedName name="Continue">'XL4Poppy'!$C$9</definedName>
    <definedName name="Document_array" localSheetId="20">{"Book1","khoi12.xls"}</definedName>
    <definedName name="Documents_array">'XL4Poppy'!$B$1:$B$16</definedName>
    <definedName name="Hello">'XL4Poppy'!$A$15</definedName>
    <definedName name="Key1" localSheetId="20">'[1]Sheet3'!#REF!</definedName>
    <definedName name="Key1">'11G'!#REF!</definedName>
    <definedName name="Key2" localSheetId="20">'[1]Sheet3'!#REF!</definedName>
    <definedName name="Key2">'11G'!#REF!</definedName>
    <definedName name="Key3">'11G'!#REF!</definedName>
    <definedName name="MakeIt">'XL4Poppy'!$A$26</definedName>
    <definedName name="Morning">'XL4Poppy'!$C$39</definedName>
    <definedName name="Poppy">'XL4Poppy'!$C$27</definedName>
    <definedName name="_xlnm.Print_Titles" localSheetId="17">'11'!$1:$2</definedName>
    <definedName name="_xlnm.Print_Titles" localSheetId="7">'11A'!$1:$2</definedName>
    <definedName name="_xlnm.Print_Titles" localSheetId="4">'Cao nhat mon'!$9:$10</definedName>
    <definedName name="_xlnm.Print_Titles" localSheetId="5">'Thap nhat mon'!$9:$10</definedName>
  </definedNames>
  <calcPr fullCalcOnLoad="1"/>
</workbook>
</file>

<file path=xl/sharedStrings.xml><?xml version="1.0" encoding="utf-8"?>
<sst xmlns="http://schemas.openxmlformats.org/spreadsheetml/2006/main" count="2948" uniqueCount="870">
  <si>
    <t>CN</t>
  </si>
  <si>
    <t>TT</t>
  </si>
  <si>
    <t>Hä vµ tªn</t>
  </si>
  <si>
    <t>Cao</t>
  </si>
  <si>
    <t>V¨n</t>
  </si>
  <si>
    <t>Duy</t>
  </si>
  <si>
    <t>Thu</t>
  </si>
  <si>
    <t>Mai</t>
  </si>
  <si>
    <t>Anh</t>
  </si>
  <si>
    <t>Thanh</t>
  </si>
  <si>
    <t>Minh</t>
  </si>
  <si>
    <t>Nga</t>
  </si>
  <si>
    <t>Huy</t>
  </si>
  <si>
    <t>Trang</t>
  </si>
  <si>
    <t>Dung</t>
  </si>
  <si>
    <t>Loan</t>
  </si>
  <si>
    <t>To¸n</t>
  </si>
  <si>
    <t>Tæng</t>
  </si>
  <si>
    <t>Líp</t>
  </si>
  <si>
    <t>XT</t>
  </si>
  <si>
    <t>%</t>
  </si>
  <si>
    <t>XL</t>
  </si>
  <si>
    <t>GV</t>
  </si>
  <si>
    <t>§iÓm 0</t>
  </si>
  <si>
    <t>D­íi 5</t>
  </si>
  <si>
    <t>Tõ 7 ®Õn 8,5</t>
  </si>
  <si>
    <t>Tõ 9 ®Õn 10</t>
  </si>
  <si>
    <t>Tõ 5 ®Õn 6,5</t>
  </si>
  <si>
    <t>Tong TB</t>
  </si>
  <si>
    <t>Tæng céng</t>
  </si>
  <si>
    <t>T</t>
  </si>
  <si>
    <t>Hoa</t>
  </si>
  <si>
    <t>Trung</t>
  </si>
  <si>
    <t>Linh</t>
  </si>
  <si>
    <t>Häc kú II</t>
  </si>
  <si>
    <t>Lan</t>
  </si>
  <si>
    <t>Chinh</t>
  </si>
  <si>
    <t>Giang</t>
  </si>
  <si>
    <t>Nhung</t>
  </si>
  <si>
    <t>Thuý</t>
  </si>
  <si>
    <t>Oanh</t>
  </si>
  <si>
    <t>11A</t>
  </si>
  <si>
    <t>11B</t>
  </si>
  <si>
    <t>11C</t>
  </si>
  <si>
    <t>11D</t>
  </si>
  <si>
    <t>11E</t>
  </si>
  <si>
    <t>11G</t>
  </si>
  <si>
    <t>11H</t>
  </si>
  <si>
    <t>11I</t>
  </si>
  <si>
    <t>Ghi chó</t>
  </si>
  <si>
    <t>§iÓm V¨n</t>
  </si>
  <si>
    <t>§iÓm T.Anh</t>
  </si>
  <si>
    <t>Líp 11K</t>
  </si>
  <si>
    <t>Líp 11M</t>
  </si>
  <si>
    <t>Thoa</t>
  </si>
  <si>
    <t>Cao nhÊt m«n V¨n khèi 11:</t>
  </si>
  <si>
    <t>Cao nhÊt m«n To¸n khèi 11:</t>
  </si>
  <si>
    <t xml:space="preserve">Cao nhÊt m«n Anh khèi 11: </t>
  </si>
  <si>
    <t>Nam</t>
  </si>
  <si>
    <t>Hãa</t>
  </si>
  <si>
    <t>§iÓm</t>
  </si>
  <si>
    <t>Quang</t>
  </si>
  <si>
    <t>Chi</t>
  </si>
  <si>
    <t>Kim</t>
  </si>
  <si>
    <t>Lý</t>
  </si>
  <si>
    <t>Long</t>
  </si>
  <si>
    <t>Quý</t>
  </si>
  <si>
    <t>Chung</t>
  </si>
  <si>
    <t>Ninh</t>
  </si>
  <si>
    <t>Phan</t>
  </si>
  <si>
    <t>Vò</t>
  </si>
  <si>
    <t/>
  </si>
  <si>
    <t>§øc</t>
  </si>
  <si>
    <t>Xu©n</t>
  </si>
  <si>
    <t>B¸ch</t>
  </si>
  <si>
    <t>§oµn</t>
  </si>
  <si>
    <t>Ca</t>
  </si>
  <si>
    <t>ThÞ</t>
  </si>
  <si>
    <t>Ch©m</t>
  </si>
  <si>
    <t>NguyÔn</t>
  </si>
  <si>
    <t>V©n</t>
  </si>
  <si>
    <t>TrÇn</t>
  </si>
  <si>
    <t>DiÖp</t>
  </si>
  <si>
    <t>TiÕn</t>
  </si>
  <si>
    <t>Dòng</t>
  </si>
  <si>
    <t>Lª</t>
  </si>
  <si>
    <t>§ç</t>
  </si>
  <si>
    <t>Hµ</t>
  </si>
  <si>
    <t>§×nh</t>
  </si>
  <si>
    <t>HiÒn</t>
  </si>
  <si>
    <t>HuÖ</t>
  </si>
  <si>
    <t>ViÖt</t>
  </si>
  <si>
    <t>Hïng</t>
  </si>
  <si>
    <t>H­¬ng</t>
  </si>
  <si>
    <t>KÕ</t>
  </si>
  <si>
    <t>Kiªn</t>
  </si>
  <si>
    <t>Ph¹m</t>
  </si>
  <si>
    <t>Mü</t>
  </si>
  <si>
    <t>Ly</t>
  </si>
  <si>
    <t>§µo</t>
  </si>
  <si>
    <t>Ng©n</t>
  </si>
  <si>
    <t>Bïi</t>
  </si>
  <si>
    <t>Ngäc</t>
  </si>
  <si>
    <t>H÷u</t>
  </si>
  <si>
    <t>Ph­íc</t>
  </si>
  <si>
    <t>Qu©n</t>
  </si>
  <si>
    <t>Quyªn</t>
  </si>
  <si>
    <t>Tr­¬ng</t>
  </si>
  <si>
    <t>Nh­</t>
  </si>
  <si>
    <t>Quúnh</t>
  </si>
  <si>
    <t>S¸ng</t>
  </si>
  <si>
    <t>Th¾ng</t>
  </si>
  <si>
    <t>TÝn</t>
  </si>
  <si>
    <t>Quèc</t>
  </si>
  <si>
    <t>To¶n</t>
  </si>
  <si>
    <t>Tó</t>
  </si>
  <si>
    <t>TuÊn</t>
  </si>
  <si>
    <t>Uyªn</t>
  </si>
  <si>
    <t>Hoµng</t>
  </si>
  <si>
    <t>An</t>
  </si>
  <si>
    <t>Ba</t>
  </si>
  <si>
    <t>ChÝ</t>
  </si>
  <si>
    <t>L­¬ng</t>
  </si>
  <si>
    <t>Cóc</t>
  </si>
  <si>
    <t>C­êng</t>
  </si>
  <si>
    <t>§Æng</t>
  </si>
  <si>
    <t>§¹t</t>
  </si>
  <si>
    <t>Tèng</t>
  </si>
  <si>
    <t>M¹nh</t>
  </si>
  <si>
    <t>H»ng</t>
  </si>
  <si>
    <t>HuyÒn</t>
  </si>
  <si>
    <t>H­ng</t>
  </si>
  <si>
    <t>Ng«</t>
  </si>
  <si>
    <t>B¸</t>
  </si>
  <si>
    <t>Lam</t>
  </si>
  <si>
    <t>Trµ</t>
  </si>
  <si>
    <t>Mi</t>
  </si>
  <si>
    <t>My</t>
  </si>
  <si>
    <t>S¬n</t>
  </si>
  <si>
    <t>T«</t>
  </si>
  <si>
    <t>T©m</t>
  </si>
  <si>
    <t>TriÓn</t>
  </si>
  <si>
    <t>§¨ng</t>
  </si>
  <si>
    <t>BÝch</t>
  </si>
  <si>
    <t>§iÖp</t>
  </si>
  <si>
    <t>Träng</t>
  </si>
  <si>
    <t>Kh«i</t>
  </si>
  <si>
    <t>Liªn</t>
  </si>
  <si>
    <t>Hång</t>
  </si>
  <si>
    <t>Ng¸t</t>
  </si>
  <si>
    <t>NghÜa</t>
  </si>
  <si>
    <t>Tè</t>
  </si>
  <si>
    <t>Ph­¬ng</t>
  </si>
  <si>
    <t>Th¶o</t>
  </si>
  <si>
    <t>Th¬m</t>
  </si>
  <si>
    <t>Thïy</t>
  </si>
  <si>
    <t>T×nh</t>
  </si>
  <si>
    <t>TØnh</t>
  </si>
  <si>
    <t>Toµn</t>
  </si>
  <si>
    <t>Tr×nh</t>
  </si>
  <si>
    <t>Thµnh</t>
  </si>
  <si>
    <t>B¶n</t>
  </si>
  <si>
    <t>CÇn</t>
  </si>
  <si>
    <t>KiÒu</t>
  </si>
  <si>
    <t>DiÖn</t>
  </si>
  <si>
    <t>§inh</t>
  </si>
  <si>
    <t>Tiªn</t>
  </si>
  <si>
    <t>Duyªn</t>
  </si>
  <si>
    <t>§iÖu</t>
  </si>
  <si>
    <t>H¶i</t>
  </si>
  <si>
    <t>T¹</t>
  </si>
  <si>
    <t>HiÖp</t>
  </si>
  <si>
    <t>Hoµi</t>
  </si>
  <si>
    <t>H­êng</t>
  </si>
  <si>
    <t>ThÕ</t>
  </si>
  <si>
    <t>LuËn</t>
  </si>
  <si>
    <t>Kh¸nh</t>
  </si>
  <si>
    <t>§ång</t>
  </si>
  <si>
    <t>Nhµn</t>
  </si>
  <si>
    <t>NhËt</t>
  </si>
  <si>
    <t>Ph­îng</t>
  </si>
  <si>
    <t>Thóy</t>
  </si>
  <si>
    <t>T¸m</t>
  </si>
  <si>
    <t>Tr­êng</t>
  </si>
  <si>
    <t>VÞnh</t>
  </si>
  <si>
    <t>KiÕu</t>
  </si>
  <si>
    <t>¢n</t>
  </si>
  <si>
    <t>B×nh</t>
  </si>
  <si>
    <t>BÝnh</t>
  </si>
  <si>
    <t>HiÖu</t>
  </si>
  <si>
    <t>LÖ</t>
  </si>
  <si>
    <t>Soan</t>
  </si>
  <si>
    <t>Th¾m</t>
  </si>
  <si>
    <t>Thi</t>
  </si>
  <si>
    <t>ThÞnh</t>
  </si>
  <si>
    <t>Thu©n</t>
  </si>
  <si>
    <t>Th­¬ng</t>
  </si>
  <si>
    <t>C«ng</t>
  </si>
  <si>
    <t>T­¬i</t>
  </si>
  <si>
    <t>§Þnh</t>
  </si>
  <si>
    <t>§«ng</t>
  </si>
  <si>
    <t>L­u</t>
  </si>
  <si>
    <t>Hiªn</t>
  </si>
  <si>
    <t>HiÕu</t>
  </si>
  <si>
    <t>§¹i</t>
  </si>
  <si>
    <t>Häc</t>
  </si>
  <si>
    <t>Hu©n</t>
  </si>
  <si>
    <t>Kh¶i</t>
  </si>
  <si>
    <t>DiÖu</t>
  </si>
  <si>
    <t>Lùc</t>
  </si>
  <si>
    <t>TÊn</t>
  </si>
  <si>
    <t>NhÊt</t>
  </si>
  <si>
    <t>Ph¸n</t>
  </si>
  <si>
    <t>Thiªn</t>
  </si>
  <si>
    <t>Thä</t>
  </si>
  <si>
    <t>Th­</t>
  </si>
  <si>
    <t>Tr­ëng</t>
  </si>
  <si>
    <t>B¾c</t>
  </si>
  <si>
    <t>ChiÕn</t>
  </si>
  <si>
    <t>Chuyªn</t>
  </si>
  <si>
    <t>Huª</t>
  </si>
  <si>
    <t>Nhµi</t>
  </si>
  <si>
    <t>ThuÊn</t>
  </si>
  <si>
    <t>TuyÒn</t>
  </si>
  <si>
    <t>H¶o</t>
  </si>
  <si>
    <t>Hoan</t>
  </si>
  <si>
    <t>Khiªm</t>
  </si>
  <si>
    <t>Phông</t>
  </si>
  <si>
    <t>ThÆng</t>
  </si>
  <si>
    <t>hiÖu tr­ëng</t>
  </si>
  <si>
    <t>Trùc Ninh, ngµy     th¸ng     n¨m 2016</t>
  </si>
  <si>
    <t>B¸o c¸o chÊt l­îng kiÓm tra gi÷a häc k× II n¨m häc 2015-2016</t>
  </si>
  <si>
    <t>Sinh</t>
  </si>
  <si>
    <t>¸nh</t>
  </si>
  <si>
    <t>sbd</t>
  </si>
  <si>
    <t>ho</t>
  </si>
  <si>
    <t>dem2</t>
  </si>
  <si>
    <t>dem1</t>
  </si>
  <si>
    <t>ten</t>
  </si>
  <si>
    <t>thi1</t>
  </si>
  <si>
    <t>thi2</t>
  </si>
  <si>
    <t>thi3</t>
  </si>
  <si>
    <t>tongthi</t>
  </si>
  <si>
    <t>b</t>
  </si>
  <si>
    <t>380001</t>
  </si>
  <si>
    <t>g</t>
  </si>
  <si>
    <t>380002</t>
  </si>
  <si>
    <t>380003</t>
  </si>
  <si>
    <t>d</t>
  </si>
  <si>
    <t>380004</t>
  </si>
  <si>
    <t>c</t>
  </si>
  <si>
    <t>380005</t>
  </si>
  <si>
    <t>380006</t>
  </si>
  <si>
    <t>380007</t>
  </si>
  <si>
    <t>a</t>
  </si>
  <si>
    <t>380008</t>
  </si>
  <si>
    <t>i</t>
  </si>
  <si>
    <t>380009</t>
  </si>
  <si>
    <t>e</t>
  </si>
  <si>
    <t>380010</t>
  </si>
  <si>
    <t>380011</t>
  </si>
  <si>
    <t>380012</t>
  </si>
  <si>
    <t>380013</t>
  </si>
  <si>
    <t>380014</t>
  </si>
  <si>
    <t>380015</t>
  </si>
  <si>
    <t>h</t>
  </si>
  <si>
    <t>380016</t>
  </si>
  <si>
    <t>380017</t>
  </si>
  <si>
    <t>380018</t>
  </si>
  <si>
    <t>380019</t>
  </si>
  <si>
    <t>380020</t>
  </si>
  <si>
    <t>380021</t>
  </si>
  <si>
    <t>380022</t>
  </si>
  <si>
    <t>380023</t>
  </si>
  <si>
    <t>380024</t>
  </si>
  <si>
    <t>380025</t>
  </si>
  <si>
    <t>380026</t>
  </si>
  <si>
    <t>380027</t>
  </si>
  <si>
    <t>380028</t>
  </si>
  <si>
    <t>380029</t>
  </si>
  <si>
    <t>380030</t>
  </si>
  <si>
    <t>380031</t>
  </si>
  <si>
    <t>380032</t>
  </si>
  <si>
    <t>380033</t>
  </si>
  <si>
    <t>380034</t>
  </si>
  <si>
    <t>380035</t>
  </si>
  <si>
    <t>380036</t>
  </si>
  <si>
    <t>380037</t>
  </si>
  <si>
    <t>380038</t>
  </si>
  <si>
    <t>380039</t>
  </si>
  <si>
    <t>380040</t>
  </si>
  <si>
    <t>380041</t>
  </si>
  <si>
    <t>380042</t>
  </si>
  <si>
    <t>380043</t>
  </si>
  <si>
    <t>380044</t>
  </si>
  <si>
    <t>A</t>
  </si>
  <si>
    <t>380045</t>
  </si>
  <si>
    <t>380046</t>
  </si>
  <si>
    <t>380047</t>
  </si>
  <si>
    <t>380048</t>
  </si>
  <si>
    <t>380049</t>
  </si>
  <si>
    <t>380050</t>
  </si>
  <si>
    <t>380051</t>
  </si>
  <si>
    <t>380052</t>
  </si>
  <si>
    <t>H</t>
  </si>
  <si>
    <t>380053</t>
  </si>
  <si>
    <t>Vò V¨n</t>
  </si>
  <si>
    <t>380054</t>
  </si>
  <si>
    <t>380055</t>
  </si>
  <si>
    <t>380056</t>
  </si>
  <si>
    <t>380057</t>
  </si>
  <si>
    <t>380058</t>
  </si>
  <si>
    <t>380059</t>
  </si>
  <si>
    <t>380060</t>
  </si>
  <si>
    <t>380061</t>
  </si>
  <si>
    <t>380062</t>
  </si>
  <si>
    <t>380063</t>
  </si>
  <si>
    <t>380064</t>
  </si>
  <si>
    <t>380065</t>
  </si>
  <si>
    <t>380066</t>
  </si>
  <si>
    <t>380067</t>
  </si>
  <si>
    <t>380068</t>
  </si>
  <si>
    <t>380069</t>
  </si>
  <si>
    <t>380070</t>
  </si>
  <si>
    <t>D</t>
  </si>
  <si>
    <t>380071</t>
  </si>
  <si>
    <t>380072</t>
  </si>
  <si>
    <t>380073</t>
  </si>
  <si>
    <t>380074</t>
  </si>
  <si>
    <t>380075</t>
  </si>
  <si>
    <t>380076</t>
  </si>
  <si>
    <t>380077</t>
  </si>
  <si>
    <t>380078</t>
  </si>
  <si>
    <t>380079</t>
  </si>
  <si>
    <t>380080</t>
  </si>
  <si>
    <t>380081</t>
  </si>
  <si>
    <t>G</t>
  </si>
  <si>
    <t>380082</t>
  </si>
  <si>
    <t>380083</t>
  </si>
  <si>
    <t>380084</t>
  </si>
  <si>
    <t>380085</t>
  </si>
  <si>
    <t>380086</t>
  </si>
  <si>
    <t>380087</t>
  </si>
  <si>
    <t>380088</t>
  </si>
  <si>
    <t>380089</t>
  </si>
  <si>
    <t>380090</t>
  </si>
  <si>
    <t>380091</t>
  </si>
  <si>
    <t>380092</t>
  </si>
  <si>
    <t>380093</t>
  </si>
  <si>
    <t>380094</t>
  </si>
  <si>
    <t>380095</t>
  </si>
  <si>
    <t>380096</t>
  </si>
  <si>
    <t>380097</t>
  </si>
  <si>
    <t>380098</t>
  </si>
  <si>
    <t>380099</t>
  </si>
  <si>
    <t>380100</t>
  </si>
  <si>
    <t>380101</t>
  </si>
  <si>
    <t>380102</t>
  </si>
  <si>
    <t>380103</t>
  </si>
  <si>
    <t>380104</t>
  </si>
  <si>
    <t>380105</t>
  </si>
  <si>
    <t>380106</t>
  </si>
  <si>
    <t>380107</t>
  </si>
  <si>
    <t>380108</t>
  </si>
  <si>
    <t>380109</t>
  </si>
  <si>
    <t>B</t>
  </si>
  <si>
    <t>380110</t>
  </si>
  <si>
    <t xml:space="preserve">NguyÔn </t>
  </si>
  <si>
    <t xml:space="preserve">ThÞ </t>
  </si>
  <si>
    <t>380111</t>
  </si>
  <si>
    <t>380112</t>
  </si>
  <si>
    <t>380113</t>
  </si>
  <si>
    <t>380114</t>
  </si>
  <si>
    <t>380115</t>
  </si>
  <si>
    <t>380116</t>
  </si>
  <si>
    <t>380117</t>
  </si>
  <si>
    <t>380118</t>
  </si>
  <si>
    <t>380119</t>
  </si>
  <si>
    <t>380120</t>
  </si>
  <si>
    <t>380121</t>
  </si>
  <si>
    <t>380122</t>
  </si>
  <si>
    <t>C</t>
  </si>
  <si>
    <t>380123</t>
  </si>
  <si>
    <t>380124</t>
  </si>
  <si>
    <t>380125</t>
  </si>
  <si>
    <t>380126</t>
  </si>
  <si>
    <t>380127</t>
  </si>
  <si>
    <t>380128</t>
  </si>
  <si>
    <t>380129</t>
  </si>
  <si>
    <t>380130</t>
  </si>
  <si>
    <t>380131</t>
  </si>
  <si>
    <t>380132</t>
  </si>
  <si>
    <t>380133</t>
  </si>
  <si>
    <t>380134</t>
  </si>
  <si>
    <t>380135</t>
  </si>
  <si>
    <t>380136</t>
  </si>
  <si>
    <t>380137</t>
  </si>
  <si>
    <t>380138</t>
  </si>
  <si>
    <t>380139</t>
  </si>
  <si>
    <t>380140</t>
  </si>
  <si>
    <t>380141</t>
  </si>
  <si>
    <t>380142</t>
  </si>
  <si>
    <t>380143</t>
  </si>
  <si>
    <t>380144</t>
  </si>
  <si>
    <t>380145</t>
  </si>
  <si>
    <t>380146</t>
  </si>
  <si>
    <t>380147</t>
  </si>
  <si>
    <t>380148</t>
  </si>
  <si>
    <t>380149</t>
  </si>
  <si>
    <t>380150</t>
  </si>
  <si>
    <t>380151</t>
  </si>
  <si>
    <t>380152</t>
  </si>
  <si>
    <t>380153</t>
  </si>
  <si>
    <t>380154</t>
  </si>
  <si>
    <t>380155</t>
  </si>
  <si>
    <t>380156</t>
  </si>
  <si>
    <t>380157</t>
  </si>
  <si>
    <t>380158</t>
  </si>
  <si>
    <t>380159</t>
  </si>
  <si>
    <t>380160</t>
  </si>
  <si>
    <t>380161</t>
  </si>
  <si>
    <t>380162</t>
  </si>
  <si>
    <t>380163</t>
  </si>
  <si>
    <t>380164</t>
  </si>
  <si>
    <t>380165</t>
  </si>
  <si>
    <t>380166</t>
  </si>
  <si>
    <t>380167</t>
  </si>
  <si>
    <t>380168</t>
  </si>
  <si>
    <t>380169</t>
  </si>
  <si>
    <t>380170</t>
  </si>
  <si>
    <t>380171</t>
  </si>
  <si>
    <t>380172</t>
  </si>
  <si>
    <t>380173</t>
  </si>
  <si>
    <t>380174</t>
  </si>
  <si>
    <t>380175</t>
  </si>
  <si>
    <t>380176</t>
  </si>
  <si>
    <t>380177</t>
  </si>
  <si>
    <t>380178</t>
  </si>
  <si>
    <t>380179</t>
  </si>
  <si>
    <t>380180</t>
  </si>
  <si>
    <t>380181</t>
  </si>
  <si>
    <t>380182</t>
  </si>
  <si>
    <t>380183</t>
  </si>
  <si>
    <t>380184</t>
  </si>
  <si>
    <t>380185</t>
  </si>
  <si>
    <t>380186</t>
  </si>
  <si>
    <t>380187</t>
  </si>
  <si>
    <t>380188</t>
  </si>
  <si>
    <t>380189</t>
  </si>
  <si>
    <t>380190</t>
  </si>
  <si>
    <t>380191</t>
  </si>
  <si>
    <t>380192</t>
  </si>
  <si>
    <t>380193</t>
  </si>
  <si>
    <t>380194</t>
  </si>
  <si>
    <t>380195</t>
  </si>
  <si>
    <t>380196</t>
  </si>
  <si>
    <t>380197</t>
  </si>
  <si>
    <t>380198</t>
  </si>
  <si>
    <t>380199</t>
  </si>
  <si>
    <t>380200</t>
  </si>
  <si>
    <t>380201</t>
  </si>
  <si>
    <t>380202</t>
  </si>
  <si>
    <t>380203</t>
  </si>
  <si>
    <t>380204</t>
  </si>
  <si>
    <t>380205</t>
  </si>
  <si>
    <t>380206</t>
  </si>
  <si>
    <t>380207</t>
  </si>
  <si>
    <t>E</t>
  </si>
  <si>
    <t>380208</t>
  </si>
  <si>
    <t>380209</t>
  </si>
  <si>
    <t>380210</t>
  </si>
  <si>
    <t>380211</t>
  </si>
  <si>
    <t>380212</t>
  </si>
  <si>
    <t>380213</t>
  </si>
  <si>
    <t>380214</t>
  </si>
  <si>
    <t>380215</t>
  </si>
  <si>
    <t>380216</t>
  </si>
  <si>
    <t>380217</t>
  </si>
  <si>
    <t>380218</t>
  </si>
  <si>
    <t>380219</t>
  </si>
  <si>
    <t>380220</t>
  </si>
  <si>
    <t>380221</t>
  </si>
  <si>
    <t>380222</t>
  </si>
  <si>
    <t>380223</t>
  </si>
  <si>
    <t>380224</t>
  </si>
  <si>
    <t>380225</t>
  </si>
  <si>
    <t>380226</t>
  </si>
  <si>
    <t>380227</t>
  </si>
  <si>
    <t>380228</t>
  </si>
  <si>
    <t>380229</t>
  </si>
  <si>
    <t>380230</t>
  </si>
  <si>
    <t>380231</t>
  </si>
  <si>
    <t>380232</t>
  </si>
  <si>
    <t>380233</t>
  </si>
  <si>
    <t>380234</t>
  </si>
  <si>
    <t>380235</t>
  </si>
  <si>
    <t>380236</t>
  </si>
  <si>
    <t>380237</t>
  </si>
  <si>
    <t>380238</t>
  </si>
  <si>
    <t>380239</t>
  </si>
  <si>
    <t>380240</t>
  </si>
  <si>
    <t>380241</t>
  </si>
  <si>
    <t>380242</t>
  </si>
  <si>
    <t>380243</t>
  </si>
  <si>
    <t>380244</t>
  </si>
  <si>
    <t>380245</t>
  </si>
  <si>
    <t>380246</t>
  </si>
  <si>
    <t>380247</t>
  </si>
  <si>
    <t>380248</t>
  </si>
  <si>
    <t>380249</t>
  </si>
  <si>
    <t>380250</t>
  </si>
  <si>
    <t>380251</t>
  </si>
  <si>
    <t>380252</t>
  </si>
  <si>
    <t>380253</t>
  </si>
  <si>
    <t>380254</t>
  </si>
  <si>
    <t>380255</t>
  </si>
  <si>
    <t>380256</t>
  </si>
  <si>
    <t>380257</t>
  </si>
  <si>
    <t>380258</t>
  </si>
  <si>
    <t>380259</t>
  </si>
  <si>
    <t>380260</t>
  </si>
  <si>
    <t>380261</t>
  </si>
  <si>
    <t>380262</t>
  </si>
  <si>
    <t>380263</t>
  </si>
  <si>
    <t>380264</t>
  </si>
  <si>
    <t>380265</t>
  </si>
  <si>
    <t>380266</t>
  </si>
  <si>
    <t>380267</t>
  </si>
  <si>
    <t>380268</t>
  </si>
  <si>
    <t>380269</t>
  </si>
  <si>
    <t>380270</t>
  </si>
  <si>
    <t>380271</t>
  </si>
  <si>
    <t>380272</t>
  </si>
  <si>
    <t>380273</t>
  </si>
  <si>
    <t>380274</t>
  </si>
  <si>
    <t>380275</t>
  </si>
  <si>
    <t>380276</t>
  </si>
  <si>
    <t xml:space="preserve">Cao nhÊt m«n Sinh  líp 11: </t>
  </si>
  <si>
    <t>Đoàn Trung Anh</t>
  </si>
  <si>
    <t>Hà Thị Ngọc Anh</t>
  </si>
  <si>
    <t>Phạm Thị Ngọc Anh</t>
  </si>
  <si>
    <t>Trần Đức Anh</t>
  </si>
  <si>
    <t>Vũ Quốc Bảo</t>
  </si>
  <si>
    <t>Đồng Ngọc Bích</t>
  </si>
  <si>
    <t>Nguyễn Thị Linh Chi</t>
  </si>
  <si>
    <t>Phạm Văn Duy</t>
  </si>
  <si>
    <t>Nguyễn Hữu Đức</t>
  </si>
  <si>
    <t>Hoàng Hương Giang</t>
  </si>
  <si>
    <t>Trần Anh Giang</t>
  </si>
  <si>
    <t>Đỗ Thị Hà</t>
  </si>
  <si>
    <t>Trần Thị Thu Hải</t>
  </si>
  <si>
    <t>Vũ Tuấn Hải</t>
  </si>
  <si>
    <t>Nguyễn Phong Hiệp</t>
  </si>
  <si>
    <t>Nguyễn Thị Hoa</t>
  </si>
  <si>
    <t>Đỗ Thị Thu Hoài</t>
  </si>
  <si>
    <t>Nguyễn Đức Hùng</t>
  </si>
  <si>
    <t>Vũ Phi Hùng</t>
  </si>
  <si>
    <t>Nguyễn Thị Thu Huyền</t>
  </si>
  <si>
    <t>Tống Thanh Lâm</t>
  </si>
  <si>
    <t>Hoàng Thị Liễu</t>
  </si>
  <si>
    <t>Đỗ Thị Khánh Linh</t>
  </si>
  <si>
    <t>Vũ Thành Long</t>
  </si>
  <si>
    <t>Đoàn Xuân Lộc</t>
  </si>
  <si>
    <t>Nguyễn Thị Bảo Ngọc</t>
  </si>
  <si>
    <t>Đoàn Thị Nhài</t>
  </si>
  <si>
    <t>Phạm Thị Hương Nhài</t>
  </si>
  <si>
    <t>Nguyễn Minh Nhật</t>
  </si>
  <si>
    <t>Vũ Thị Nhung</t>
  </si>
  <si>
    <t>Đoàn Thị Phúc</t>
  </si>
  <si>
    <t>Cao Xuân Quang</t>
  </si>
  <si>
    <t>Trần Thị Quyên</t>
  </si>
  <si>
    <t>Nguyễn Thị Hương Quỳnh</t>
  </si>
  <si>
    <t>Hoàng Trung Thành</t>
  </si>
  <si>
    <t>Trần Vũ Phương Thảo</t>
  </si>
  <si>
    <t>Đỗ Thị Hoài Thu</t>
  </si>
  <si>
    <t>Nguyễn Văn Thuấn</t>
  </si>
  <si>
    <t>Trần Duy Thuấn</t>
  </si>
  <si>
    <t>Cao Thị Quỳnh Trang</t>
  </si>
  <si>
    <t>Trần Thị Huyền Trang</t>
  </si>
  <si>
    <t>Hoàng Văn Vũ</t>
  </si>
  <si>
    <t>Phạm Tuấn Vũ</t>
  </si>
  <si>
    <t>Hoàng Thị Yến</t>
  </si>
  <si>
    <t>Nguyễn Thị Hồng Yến</t>
  </si>
  <si>
    <t>Họ và tên</t>
  </si>
  <si>
    <t>Văn</t>
  </si>
  <si>
    <t>Toán</t>
  </si>
  <si>
    <t>Lí</t>
  </si>
  <si>
    <t>Hóa</t>
  </si>
  <si>
    <t>TBTN</t>
  </si>
  <si>
    <t>Tổng</t>
  </si>
  <si>
    <t>Lớp 11A</t>
  </si>
  <si>
    <t>Hoàng Trung An</t>
  </si>
  <si>
    <t>Vũ Nguyệt Ánh</t>
  </si>
  <si>
    <t>Đào Đình Chiến</t>
  </si>
  <si>
    <t>Vũ Thị Huyền Diệu</t>
  </si>
  <si>
    <t>Trần Thị Hải Duyên</t>
  </si>
  <si>
    <t>Nguyễn Đức Đông</t>
  </si>
  <si>
    <t>Nguyễn Thị Thu Giang</t>
  </si>
  <si>
    <t>Trần Thị Thúy Hằng</t>
  </si>
  <si>
    <t>Vũ Thị Thu Hằng</t>
  </si>
  <si>
    <t>Đào Thị Thu Hiền</t>
  </si>
  <si>
    <t>Bùi Huy Hiệu</t>
  </si>
  <si>
    <t>Đỗ Thị Thanh Hoa</t>
  </si>
  <si>
    <t>Dương Thị Hồng</t>
  </si>
  <si>
    <t>Vũ Mạnh Hùng</t>
  </si>
  <si>
    <t>Trần Quang Huy</t>
  </si>
  <si>
    <t>Nguyễn Khánh Huyền</t>
  </si>
  <si>
    <t>Trần Quang Khải</t>
  </si>
  <si>
    <t>Nguyễn Ngọc Khánh</t>
  </si>
  <si>
    <t>Trần Hoài Nam</t>
  </si>
  <si>
    <t>Trương Ngọc Nam</t>
  </si>
  <si>
    <t>Bùi Đình Nguyên</t>
  </si>
  <si>
    <t>Nguyễn Thị Phượng</t>
  </si>
  <si>
    <t>Nguyễn Thị Như Quỳnh</t>
  </si>
  <si>
    <t>Nguyễn Thanh Tâm</t>
  </si>
  <si>
    <t>Đào Đình Thắng</t>
  </si>
  <si>
    <t>Đỗ Văn Thắng</t>
  </si>
  <si>
    <t>Nguyễn Trọng Thắng</t>
  </si>
  <si>
    <t>Đoàn Anh Thư</t>
  </si>
  <si>
    <t>Vũ Thị Quỳnh Thương</t>
  </si>
  <si>
    <t>Đặng Thị Trang</t>
  </si>
  <si>
    <t>Đoàn Thanh Tùng</t>
  </si>
  <si>
    <t>Vũ Thị Hồng Vui</t>
  </si>
  <si>
    <t>Đồng Tuấn Anh</t>
  </si>
  <si>
    <t>Đoàn Xuân Bắc</t>
  </si>
  <si>
    <t>Khiếu Văn Chí</t>
  </si>
  <si>
    <t>Đoàn Thị Diễm</t>
  </si>
  <si>
    <t>Phạm Thị Duyên</t>
  </si>
  <si>
    <t>Tống Hải Đăng</t>
  </si>
  <si>
    <t>Ngô Văn Điềm</t>
  </si>
  <si>
    <t>Phạm Minh Đức</t>
  </si>
  <si>
    <t>Vũ Quỳnh Giang</t>
  </si>
  <si>
    <t>Nguyễn Phương Hà</t>
  </si>
  <si>
    <t>Lương Minh Hải</t>
  </si>
  <si>
    <t>Đoàn Sông Hào</t>
  </si>
  <si>
    <t>Ngô Thị Hiên</t>
  </si>
  <si>
    <t>Vũ Văn Hiến</t>
  </si>
  <si>
    <t>Đoàn Thị Hòa</t>
  </si>
  <si>
    <t>Hoàng Thị Thu Huyền</t>
  </si>
  <si>
    <t>Nguyễn Thị Bích Hường</t>
  </si>
  <si>
    <t>Nguyễn Thị Thùy Linh</t>
  </si>
  <si>
    <t>Cao Hải Long</t>
  </si>
  <si>
    <t>Hà Đình Lộc</t>
  </si>
  <si>
    <t>Bùi Vũ Quang Ngọc</t>
  </si>
  <si>
    <t>Nguyễn Thị Ngọc</t>
  </si>
  <si>
    <t>Trương Tấn Phong</t>
  </si>
  <si>
    <t>Đoàn Thị Như Quỳnh</t>
  </si>
  <si>
    <t>Vũ Văn Thêm</t>
  </si>
  <si>
    <t>Mai Thanh Thiên</t>
  </si>
  <si>
    <t>Trịnh Gia Thiện</t>
  </si>
  <si>
    <t>Vũ Thị Tho</t>
  </si>
  <si>
    <t>Đoàn Thị Thơm</t>
  </si>
  <si>
    <t>Lê Thị Thu Trang</t>
  </si>
  <si>
    <t>Nguyễn Thị Trang</t>
  </si>
  <si>
    <t>Đoàn Thị Tuyết</t>
  </si>
  <si>
    <t>Phạm Quốc Việt</t>
  </si>
  <si>
    <t>Lớp 11B</t>
  </si>
  <si>
    <t>Lớp 11C</t>
  </si>
  <si>
    <t>Đỗ Thị Ngọc Anh</t>
  </si>
  <si>
    <t>Trần Thị Nguyệt Anh</t>
  </si>
  <si>
    <t>Vũ Thị Lan Anh</t>
  </si>
  <si>
    <t>Phạm Tuyết Chinh</t>
  </si>
  <si>
    <t>Nguyễn Thị Duyên</t>
  </si>
  <si>
    <t>Nguyễn Đức Dư</t>
  </si>
  <si>
    <t>Trần Tiến Đạt</t>
  </si>
  <si>
    <t>Trương Vũ Đức</t>
  </si>
  <si>
    <t>Nguyễn Hồng Hạnh</t>
  </si>
  <si>
    <t>Trần Thị Hạnh</t>
  </si>
  <si>
    <t>Vũ Thị Hồng Hạnh</t>
  </si>
  <si>
    <t>Đào Thị Hiền</t>
  </si>
  <si>
    <t>Phan Thị Hiền</t>
  </si>
  <si>
    <t>Trần Thị Hiền</t>
  </si>
  <si>
    <t>Vũ Minh Hiếu</t>
  </si>
  <si>
    <t>Phạm Thị Huế</t>
  </si>
  <si>
    <t>Nguyễn Thu Hương</t>
  </si>
  <si>
    <t>Phạm Thị Hương</t>
  </si>
  <si>
    <t>Phạm Văn Khải</t>
  </si>
  <si>
    <t>Vũ Đình Khánh</t>
  </si>
  <si>
    <t>Bùi Hương Ly</t>
  </si>
  <si>
    <t>Nguyễn Thị Mai</t>
  </si>
  <si>
    <t>Phạm Thị Nga</t>
  </si>
  <si>
    <t>Tống Thị Phương</t>
  </si>
  <si>
    <t>Vũ Thị Lan Phương</t>
  </si>
  <si>
    <t>Trần Minh Quang</t>
  </si>
  <si>
    <t>Vũ Đình Quang</t>
  </si>
  <si>
    <t>Nguyễn Thị Thu Quyên</t>
  </si>
  <si>
    <t>Hoàng Hữu Thắng</t>
  </si>
  <si>
    <t>Lê Xuân Tiến</t>
  </si>
  <si>
    <t>Vũ Thế Văn</t>
  </si>
  <si>
    <t>Trần Thị Vân</t>
  </si>
  <si>
    <t>Vũ Xuân Ý</t>
  </si>
  <si>
    <t>Lớp 11D</t>
  </si>
  <si>
    <t>Vũ Văn Công</t>
  </si>
  <si>
    <t>Đào Thị Dung</t>
  </si>
  <si>
    <t>Trương Văn Duy</t>
  </si>
  <si>
    <t>Trương Công Đắc</t>
  </si>
  <si>
    <t>Nguyễn Ngọc Điệp</t>
  </si>
  <si>
    <t>Lương Văn Đức</t>
  </si>
  <si>
    <t>Vũ Ngọc Hải</t>
  </si>
  <si>
    <t>Nguyễn Thị Ly Hằng</t>
  </si>
  <si>
    <t>Hà Thị Thùy Hiên</t>
  </si>
  <si>
    <t>Ngô Thị Thu Hiền</t>
  </si>
  <si>
    <t>Phạm Thị Hoài</t>
  </si>
  <si>
    <t>Nguyễn Trọng Hoàn</t>
  </si>
  <si>
    <t>Đặng Xuân Hùng</t>
  </si>
  <si>
    <t>Trần Văn Hùng</t>
  </si>
  <si>
    <t>Đặng Văn Huy</t>
  </si>
  <si>
    <t>Cao Duy Hưng</t>
  </si>
  <si>
    <t>Trần Văn Hưởng</t>
  </si>
  <si>
    <t>Nguyễn Văn Kết</t>
  </si>
  <si>
    <t>Đào Thị Hương Lan</t>
  </si>
  <si>
    <t>Hà Trọng Luật</t>
  </si>
  <si>
    <t>Ngô Ngọc Nam</t>
  </si>
  <si>
    <t>Trần Thị Kim Ngân</t>
  </si>
  <si>
    <t>Lương Văn Nghiệp</t>
  </si>
  <si>
    <t>Vũ Thị Hồng Ngọc</t>
  </si>
  <si>
    <t>Lương Thị Hồng Nhung</t>
  </si>
  <si>
    <t>Ninh Văn Nhượng</t>
  </si>
  <si>
    <t>Ngô Thị Phương</t>
  </si>
  <si>
    <t>Nguyễn Văn Quyết</t>
  </si>
  <si>
    <t>Đào Ngọc Thịnh</t>
  </si>
  <si>
    <t>Hoàng Thị Thủy</t>
  </si>
  <si>
    <t>Nguyễn Văn Thưởng</t>
  </si>
  <si>
    <t>Hoàng Thị Trang</t>
  </si>
  <si>
    <t>Phạm Thị Tuyền</t>
  </si>
  <si>
    <t>Nguyễn Thị Tố Uyên</t>
  </si>
  <si>
    <t>Lớp 11E</t>
  </si>
  <si>
    <t>Đàm Thị Vân Anh</t>
  </si>
  <si>
    <t>Ngô Văn Biên</t>
  </si>
  <si>
    <t>Trần Thị Kim Chi</t>
  </si>
  <si>
    <t>Bùi Văn Chiến</t>
  </si>
  <si>
    <t>Trương Thành Công</t>
  </si>
  <si>
    <t>Đào Văn Duy</t>
  </si>
  <si>
    <t>Trần Xuân Đạt</t>
  </si>
  <si>
    <t>Trần Thị Hà</t>
  </si>
  <si>
    <t>Vũ Thị Hảo</t>
  </si>
  <si>
    <t>Đỗ Trung Hậu</t>
  </si>
  <si>
    <t>Trần Văn Hiệp</t>
  </si>
  <si>
    <t>Trần Văn Học</t>
  </si>
  <si>
    <t>Nguyễn Thị Huế</t>
  </si>
  <si>
    <t>Vũ Thị Dịu Huyền</t>
  </si>
  <si>
    <t>Nguyễn Thị Linh</t>
  </si>
  <si>
    <t>Vũ Đức Linh</t>
  </si>
  <si>
    <t>Nguyễn Văn Lĩnh</t>
  </si>
  <si>
    <t>Trần Đức Lương</t>
  </si>
  <si>
    <t>Đoàn Thị Mai</t>
  </si>
  <si>
    <t>Vũ Văn Minh</t>
  </si>
  <si>
    <t>Trần Văn Nghĩa</t>
  </si>
  <si>
    <t>Nguyễn Thị Thanh Ngọc</t>
  </si>
  <si>
    <t>Cao Xuân Nhật</t>
  </si>
  <si>
    <t>Tống Thị Sinh</t>
  </si>
  <si>
    <t>Nguyễn Đức Tấn</t>
  </si>
  <si>
    <t>Trần Thị Thanh</t>
  </si>
  <si>
    <t>Trần Văn Thông</t>
  </si>
  <si>
    <t>Vũ Văn Thông</t>
  </si>
  <si>
    <t>Đỗ Đình Thuần</t>
  </si>
  <si>
    <t>Nguyễn Thị Anh Thư</t>
  </si>
  <si>
    <t>Vũ Thị Thư</t>
  </si>
  <si>
    <t>Ngô Thị Huyền Trang</t>
  </si>
  <si>
    <t>Ngô Minh Tú</t>
  </si>
  <si>
    <t>Lớp 11G</t>
  </si>
  <si>
    <t>Đoàn  Thị Ngọc Ánh</t>
  </si>
  <si>
    <t>Vũ Đình Bách</t>
  </si>
  <si>
    <t>Nguyễn Văn Diệu</t>
  </si>
  <si>
    <t>Ngô Thị Dịu</t>
  </si>
  <si>
    <t>Trần Văn Du</t>
  </si>
  <si>
    <t>Ngô Ngọc Duy</t>
  </si>
  <si>
    <t>Hà Quang Dự</t>
  </si>
  <si>
    <t>Bùi Văn Đoan</t>
  </si>
  <si>
    <t>Ngô Thị Hiền</t>
  </si>
  <si>
    <t>Bùi Ngọc Huynh</t>
  </si>
  <si>
    <t>Nguyễn Tiến Hưng</t>
  </si>
  <si>
    <t>Vũ Thị Lan Hương</t>
  </si>
  <si>
    <t>Đào Thị Kiều</t>
  </si>
  <si>
    <t>Vũ Thị Kiều</t>
  </si>
  <si>
    <t>Nguyễn Thị Lành</t>
  </si>
  <si>
    <t>Lê Thị Linh</t>
  </si>
  <si>
    <t>Trần Thị Linh</t>
  </si>
  <si>
    <t>Nguyễn Văn Luân</t>
  </si>
  <si>
    <t>Đàm Thị Mai</t>
  </si>
  <si>
    <t>Ngô Tiến Mạnh</t>
  </si>
  <si>
    <t>Nguyễn Thị Nga</t>
  </si>
  <si>
    <t>Nguyễn Quang Ninh</t>
  </si>
  <si>
    <t>Vũ Thành Quang</t>
  </si>
  <si>
    <t>Nguyễn Thị Phương Thảo</t>
  </si>
  <si>
    <t>Phạm Thị Thu Thùy</t>
  </si>
  <si>
    <t>Đào Thị Trang</t>
  </si>
  <si>
    <t>Ngô Thị Trang</t>
  </si>
  <si>
    <t>Trần Văn Trình</t>
  </si>
  <si>
    <t>Phạm Văn Trịnh</t>
  </si>
  <si>
    <t>Hà Văn Trưởng</t>
  </si>
  <si>
    <t>Trần Anh Tuấn</t>
  </si>
  <si>
    <t>Đặng Văn Tùng</t>
  </si>
  <si>
    <t>Đoàn Văn Vỹ</t>
  </si>
  <si>
    <t>Lớp 11H</t>
  </si>
  <si>
    <t>Vũ Cảnh Dinh</t>
  </si>
  <si>
    <t>I</t>
  </si>
  <si>
    <t>Nguyễn Tấn Dũng</t>
  </si>
  <si>
    <t>Trần Tiến Dũng</t>
  </si>
  <si>
    <t>Nguyễn Đức Duy</t>
  </si>
  <si>
    <t>Bùi Mạnh Đạt</t>
  </si>
  <si>
    <t>Trần Huy Hoàng</t>
  </si>
  <si>
    <t>Trần Văn Hội</t>
  </si>
  <si>
    <t>Ninh Thị Diễm Hồng</t>
  </si>
  <si>
    <t>Vũ Thị Huyền</t>
  </si>
  <si>
    <t>Đào Văn Khải</t>
  </si>
  <si>
    <t>Phạm Thị Lan</t>
  </si>
  <si>
    <t>Trịnh Thị Lan</t>
  </si>
  <si>
    <t>Nguyễn Việt Long</t>
  </si>
  <si>
    <t>Nguyễn Văn Lộc</t>
  </si>
  <si>
    <t>Đặng Phương Nam</t>
  </si>
  <si>
    <t>Trần Thị Ngoan</t>
  </si>
  <si>
    <t>Nguyễn Thị Ngọt</t>
  </si>
  <si>
    <t>Phạm Thị Phượng</t>
  </si>
  <si>
    <t>Đỗ Tiến Sỹ</t>
  </si>
  <si>
    <t>Trần Văn Sỹ</t>
  </si>
  <si>
    <t>Lê Thị Thảo</t>
  </si>
  <si>
    <t>Lương Thị Thảo</t>
  </si>
  <si>
    <t>Ngô Thị Thảo</t>
  </si>
  <si>
    <t>Ngô Thị Phương Thảo</t>
  </si>
  <si>
    <t>Đoàn Văn Thắng</t>
  </si>
  <si>
    <t>Đoàn Thị Thêm</t>
  </si>
  <si>
    <t>Trần Bá Thiên</t>
  </si>
  <si>
    <t>Hà Thị Huyền Thương</t>
  </si>
  <si>
    <t>Nguyễn Thị Toan</t>
  </si>
  <si>
    <t>Dương Thu Trang</t>
  </si>
  <si>
    <t>Tạ Thanh Trước</t>
  </si>
  <si>
    <t>Nguyễn Ngọc Tú</t>
  </si>
  <si>
    <t>Mai Quốc Việt</t>
  </si>
  <si>
    <t>Lớp</t>
  </si>
  <si>
    <t>NĂM HỌC 2016-2017</t>
  </si>
  <si>
    <t>Tổng số học sinh có điểm thi môn &gt;=5</t>
  </si>
  <si>
    <t>Tổng số học sinh dự thi toàn khối</t>
  </si>
  <si>
    <t xml:space="preserve">Tỷ lệ % toàn khối </t>
  </si>
  <si>
    <t>M«n V¨n     (TBTL)</t>
  </si>
  <si>
    <t>M«n To¸n     (TBTL)</t>
  </si>
  <si>
    <t xml:space="preserve">M«n Anh    (TBTL) </t>
  </si>
  <si>
    <t>Tû lÖ</t>
  </si>
  <si>
    <t>M«n Hãa(TBTL)</t>
  </si>
  <si>
    <t>HS cã tæng &gt;=30</t>
  </si>
  <si>
    <t>Khèi</t>
  </si>
  <si>
    <t>M«n LÝ    (TBTL)</t>
  </si>
  <si>
    <t>M«n Sinh   (TBTL)</t>
  </si>
  <si>
    <t xml:space="preserve">Cao nhÊt m«n LÝ  líp 11: </t>
  </si>
  <si>
    <t xml:space="preserve">Cao nhÊt m«n Hãa  líp 11: </t>
  </si>
  <si>
    <t>Danh s¸ch häc sinh tæng ®iÓm c¸c m«n cao nhÊt, thÊp nhÊt  khèi 11</t>
  </si>
  <si>
    <t>Tæng ®iÓm thi c¸c m«n cao nhÊt khèi 11:</t>
  </si>
  <si>
    <t>Tæng ®iÓm thi c¸c m«n thÊp nhÊt khèi 11:</t>
  </si>
  <si>
    <t>Danh s¸ch häc sinh cã ®iÓm cao nhÊt m«n thi  khèi 11</t>
  </si>
  <si>
    <t>Danh s¸ch häc sinh cã ®iÓm  thÊp nhÊt thi m«n khèi 11</t>
  </si>
  <si>
    <t>ThÊp nhÊt m«n V¨n khèi 11:</t>
  </si>
  <si>
    <t>ThÊp nhÊt m«n To¸n khèi 11:</t>
  </si>
  <si>
    <t xml:space="preserve">ThÊp nhÊt m«n Anh khèi 11: </t>
  </si>
  <si>
    <t xml:space="preserve">ThÊp nhÊt m«n Ho¸  líp 11: </t>
  </si>
  <si>
    <t xml:space="preserve">ThÊp nhÊt m«n LÝ  líp 11: </t>
  </si>
  <si>
    <t xml:space="preserve">ThÊp nhÊt m«n Sinh  líp 11: </t>
  </si>
  <si>
    <t>SBD</t>
  </si>
  <si>
    <t>Điểm thi Học kỳ I năm học 2016-2017</t>
  </si>
  <si>
    <t>BẢNG TỔNG HỢP ĐIỂM THI HỌC KÌ I KHỐI 11</t>
  </si>
  <si>
    <t>Lớp 11I</t>
  </si>
  <si>
    <t>0,25-1</t>
  </si>
  <si>
    <t>1,25-2</t>
  </si>
  <si>
    <t>2,25-3</t>
  </si>
  <si>
    <t>3,25-4</t>
  </si>
  <si>
    <t>4,25-4,75</t>
  </si>
  <si>
    <t>5-6,75</t>
  </si>
  <si>
    <t>7-8,75</t>
  </si>
  <si>
    <t>9-9.75</t>
  </si>
  <si>
    <t>Häc kú I n¨m häc 2016- 2017</t>
  </si>
  <si>
    <t>tæng hîp KÕt qu¶ thi häc kú I  khèi 11 - N¨m häc 2016-2017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</si>
</sst>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_(* #.00.;_(* \(#.00.;_(* &quot;-&quot;??_);_(@_ⴆ"/>
  </numFmts>
  <fonts count="77">
    <font>
      <sz val="14"/>
      <name val=".vntime"/>
      <family val="0"/>
    </font>
    <font>
      <b/>
      <sz val="13"/>
      <name val=".VnTime"/>
      <family val="2"/>
    </font>
    <font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3"/>
      <color indexed="10"/>
      <name val=".VnTime"/>
      <family val="2"/>
    </font>
    <font>
      <sz val="14"/>
      <color indexed="10"/>
      <name val=".VnTime"/>
      <family val="2"/>
    </font>
    <font>
      <b/>
      <sz val="13"/>
      <color indexed="10"/>
      <name val=".VnTime"/>
      <family val="2"/>
    </font>
    <font>
      <sz val="14"/>
      <name val=".VnTime"/>
      <family val="2"/>
    </font>
    <font>
      <sz val="16"/>
      <color indexed="12"/>
      <name val=".VnTime"/>
      <family val="2"/>
    </font>
    <font>
      <b/>
      <sz val="16"/>
      <color indexed="12"/>
      <name val=".VnTime"/>
      <family val="2"/>
    </font>
    <font>
      <sz val="16"/>
      <color indexed="10"/>
      <name val=".VnTime"/>
      <family val="2"/>
    </font>
    <font>
      <b/>
      <sz val="16"/>
      <color indexed="10"/>
      <name val=".VnTime"/>
      <family val="2"/>
    </font>
    <font>
      <sz val="12"/>
      <name val=".VnTime"/>
      <family val="2"/>
    </font>
    <font>
      <sz val="8"/>
      <name val=".VnTime"/>
      <family val="2"/>
    </font>
    <font>
      <sz val="16"/>
      <name val=".VnTime"/>
      <family val="2"/>
    </font>
    <font>
      <b/>
      <sz val="14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.VnTime"/>
      <family val="2"/>
    </font>
    <font>
      <b/>
      <sz val="12"/>
      <name val=".VnTime"/>
      <family val="2"/>
    </font>
    <font>
      <sz val="12"/>
      <color indexed="10"/>
      <name val=".VnTime"/>
      <family val="2"/>
    </font>
    <font>
      <sz val="8"/>
      <name val="Arial"/>
      <family val="2"/>
    </font>
    <font>
      <sz val="16"/>
      <name val=".VnTimeH"/>
      <family val="2"/>
    </font>
    <font>
      <sz val="20"/>
      <name val=".VnTime"/>
      <family val="2"/>
    </font>
    <font>
      <sz val="16"/>
      <color indexed="10"/>
      <name val=".VnTimeH"/>
      <family val="2"/>
    </font>
    <font>
      <sz val="20"/>
      <color indexed="10"/>
      <name val=".VnTime"/>
      <family val="2"/>
    </font>
    <font>
      <b/>
      <sz val="14"/>
      <name val="Times New Roman"/>
      <family val="1"/>
    </font>
    <font>
      <sz val="14"/>
      <color indexed="12"/>
      <name val=".VnTime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.VnTimeH"/>
      <family val="2"/>
    </font>
    <font>
      <b/>
      <sz val="12"/>
      <color indexed="9"/>
      <name val=".VnTime"/>
      <family val="2"/>
    </font>
    <font>
      <i/>
      <sz val="12"/>
      <name val=".VnTim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8" applyNumberFormat="0" applyFill="0" applyAlignment="0" applyProtection="0"/>
    <xf numFmtId="0" fontId="72" fillId="30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10" fillId="31" borderId="9" applyNumberFormat="0" applyFont="0" applyAlignment="0" applyProtection="0"/>
    <xf numFmtId="0" fontId="73" fillId="26" borderId="10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15">
      <alignment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3" fillId="4" borderId="0" xfId="15" applyFill="1">
      <alignment/>
      <protection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Alignment="1">
      <alignment/>
    </xf>
    <xf numFmtId="0" fontId="11" fillId="0" borderId="20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32" borderId="19" xfId="0" applyFill="1" applyBorder="1" applyAlignment="1">
      <alignment horizontal="left"/>
    </xf>
    <xf numFmtId="0" fontId="2" fillId="32" borderId="4" xfId="0" applyFont="1" applyFill="1" applyBorder="1" applyAlignment="1">
      <alignment/>
    </xf>
    <xf numFmtId="0" fontId="2" fillId="0" borderId="26" xfId="0" applyFont="1" applyBorder="1" applyAlignment="1">
      <alignment/>
    </xf>
    <xf numFmtId="0" fontId="15" fillId="0" borderId="0" xfId="0" applyFont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9" fillId="0" borderId="23" xfId="0" applyFont="1" applyBorder="1" applyAlignment="1" applyProtection="1">
      <alignment/>
      <protection hidden="1"/>
    </xf>
    <xf numFmtId="0" fontId="0" fillId="0" borderId="20" xfId="0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/>
      <protection hidden="1"/>
    </xf>
    <xf numFmtId="0" fontId="14" fillId="0" borderId="23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2" fillId="32" borderId="12" xfId="0" applyFont="1" applyFill="1" applyBorder="1" applyAlignment="1" applyProtection="1">
      <alignment/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 horizontal="center"/>
      <protection hidden="1"/>
    </xf>
    <xf numFmtId="9" fontId="8" fillId="0" borderId="19" xfId="64" applyFont="1" applyBorder="1" applyAlignment="1" applyProtection="1">
      <alignment horizontal="left"/>
      <protection hidden="1"/>
    </xf>
    <xf numFmtId="9" fontId="7" fillId="0" borderId="4" xfId="64" applyFont="1" applyBorder="1" applyAlignment="1" applyProtection="1">
      <alignment/>
      <protection hidden="1"/>
    </xf>
    <xf numFmtId="9" fontId="9" fillId="0" borderId="23" xfId="64" applyFont="1" applyBorder="1" applyAlignment="1" applyProtection="1">
      <alignment/>
      <protection hidden="1"/>
    </xf>
    <xf numFmtId="9" fontId="10" fillId="0" borderId="19" xfId="64" applyFont="1" applyBorder="1" applyAlignment="1" applyProtection="1">
      <alignment horizontal="left"/>
      <protection hidden="1"/>
    </xf>
    <xf numFmtId="9" fontId="2" fillId="0" borderId="4" xfId="64" applyFont="1" applyBorder="1" applyAlignment="1" applyProtection="1">
      <alignment/>
      <protection hidden="1"/>
    </xf>
    <xf numFmtId="9" fontId="1" fillId="0" borderId="23" xfId="64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11" fillId="0" borderId="18" xfId="0" applyFont="1" applyBorder="1" applyAlignment="1" applyProtection="1">
      <alignment horizontal="left"/>
      <protection hidden="1"/>
    </xf>
    <xf numFmtId="0" fontId="11" fillId="0" borderId="17" xfId="0" applyFont="1" applyBorder="1" applyAlignment="1" applyProtection="1">
      <alignment/>
      <protection hidden="1"/>
    </xf>
    <xf numFmtId="0" fontId="12" fillId="0" borderId="24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horizont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34" borderId="28" xfId="0" applyFont="1" applyFill="1" applyBorder="1" applyAlignment="1" applyProtection="1">
      <alignment/>
      <protection hidden="1"/>
    </xf>
    <xf numFmtId="0" fontId="23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4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" fillId="0" borderId="1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Border="1" applyAlignment="1">
      <alignment/>
    </xf>
    <xf numFmtId="0" fontId="15" fillId="33" borderId="12" xfId="0" applyFont="1" applyFill="1" applyBorder="1" applyAlignment="1" applyProtection="1">
      <alignment horizontal="center"/>
      <protection hidden="1"/>
    </xf>
    <xf numFmtId="0" fontId="15" fillId="4" borderId="12" xfId="0" applyFont="1" applyFill="1" applyBorder="1" applyAlignment="1" applyProtection="1">
      <alignment horizontal="center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17" fillId="0" borderId="12" xfId="61" applyFont="1" applyBorder="1">
      <alignment/>
      <protection/>
    </xf>
    <xf numFmtId="0" fontId="25" fillId="0" borderId="12" xfId="61" applyFont="1" applyBorder="1">
      <alignment/>
      <protection/>
    </xf>
    <xf numFmtId="0" fontId="26" fillId="0" borderId="12" xfId="61" applyFont="1" applyBorder="1">
      <alignment/>
      <protection/>
    </xf>
    <xf numFmtId="0" fontId="26" fillId="0" borderId="0" xfId="61" applyFont="1">
      <alignment/>
      <protection/>
    </xf>
    <xf numFmtId="0" fontId="15" fillId="0" borderId="0" xfId="61" applyFont="1">
      <alignment/>
      <protection/>
    </xf>
    <xf numFmtId="0" fontId="17" fillId="0" borderId="19" xfId="61" applyFont="1" applyBorder="1">
      <alignment/>
      <protection/>
    </xf>
    <xf numFmtId="0" fontId="17" fillId="0" borderId="4" xfId="61" applyFont="1" applyBorder="1">
      <alignment/>
      <protection/>
    </xf>
    <xf numFmtId="0" fontId="17" fillId="0" borderId="23" xfId="61" applyFont="1" applyBorder="1">
      <alignment/>
      <protection/>
    </xf>
    <xf numFmtId="2" fontId="26" fillId="0" borderId="12" xfId="61" applyNumberFormat="1" applyFont="1" applyBorder="1">
      <alignment/>
      <protection/>
    </xf>
    <xf numFmtId="2" fontId="26" fillId="0" borderId="0" xfId="61" applyNumberFormat="1" applyFont="1">
      <alignment/>
      <protection/>
    </xf>
    <xf numFmtId="0" fontId="27" fillId="0" borderId="12" xfId="61" applyFont="1" applyBorder="1">
      <alignment/>
      <protection/>
    </xf>
    <xf numFmtId="0" fontId="13" fillId="0" borderId="19" xfId="61" applyFont="1" applyBorder="1" applyAlignment="1">
      <alignment horizontal="left"/>
      <protection/>
    </xf>
    <xf numFmtId="0" fontId="13" fillId="0" borderId="4" xfId="61" applyFont="1" applyBorder="1">
      <alignment/>
      <protection/>
    </xf>
    <xf numFmtId="0" fontId="13" fillId="0" borderId="4" xfId="61" applyFont="1" applyBorder="1" applyAlignment="1">
      <alignment horizontal="left"/>
      <protection/>
    </xf>
    <xf numFmtId="0" fontId="13" fillId="0" borderId="23" xfId="61" applyFont="1" applyBorder="1" applyAlignment="1">
      <alignment horizontal="left"/>
      <protection/>
    </xf>
    <xf numFmtId="2" fontId="28" fillId="0" borderId="12" xfId="61" applyNumberFormat="1" applyFont="1" applyBorder="1" applyAlignment="1">
      <alignment horizontal="right"/>
      <protection/>
    </xf>
    <xf numFmtId="0" fontId="28" fillId="0" borderId="12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13" fillId="0" borderId="0" xfId="61" applyFont="1">
      <alignment/>
      <protection/>
    </xf>
    <xf numFmtId="0" fontId="13" fillId="0" borderId="19" xfId="61" applyFont="1" applyBorder="1">
      <alignment/>
      <protection/>
    </xf>
    <xf numFmtId="0" fontId="13" fillId="0" borderId="23" xfId="61" applyFont="1" applyBorder="1">
      <alignment/>
      <protection/>
    </xf>
    <xf numFmtId="2" fontId="28" fillId="0" borderId="12" xfId="61" applyNumberFormat="1" applyFont="1" applyBorder="1">
      <alignment/>
      <protection/>
    </xf>
    <xf numFmtId="2" fontId="28" fillId="0" borderId="0" xfId="61" applyNumberFormat="1" applyFont="1">
      <alignment/>
      <protection/>
    </xf>
    <xf numFmtId="0" fontId="25" fillId="34" borderId="12" xfId="61" applyFont="1" applyFill="1" applyBorder="1">
      <alignment/>
      <protection/>
    </xf>
    <xf numFmtId="0" fontId="17" fillId="34" borderId="19" xfId="61" applyFont="1" applyFill="1" applyBorder="1">
      <alignment/>
      <protection/>
    </xf>
    <xf numFmtId="0" fontId="17" fillId="34" borderId="4" xfId="61" applyFont="1" applyFill="1" applyBorder="1">
      <alignment/>
      <protection/>
    </xf>
    <xf numFmtId="0" fontId="17" fillId="34" borderId="23" xfId="61" applyFont="1" applyFill="1" applyBorder="1">
      <alignment/>
      <protection/>
    </xf>
    <xf numFmtId="2" fontId="26" fillId="34" borderId="12" xfId="61" applyNumberFormat="1" applyFont="1" applyFill="1" applyBorder="1">
      <alignment/>
      <protection/>
    </xf>
    <xf numFmtId="2" fontId="26" fillId="34" borderId="0" xfId="61" applyNumberFormat="1" applyFont="1" applyFill="1">
      <alignment/>
      <protection/>
    </xf>
    <xf numFmtId="0" fontId="15" fillId="34" borderId="0" xfId="61" applyFont="1" applyFill="1">
      <alignment/>
      <protection/>
    </xf>
    <xf numFmtId="0" fontId="25" fillId="0" borderId="12" xfId="61" applyFont="1" applyFill="1" applyBorder="1">
      <alignment/>
      <protection/>
    </xf>
    <xf numFmtId="0" fontId="17" fillId="0" borderId="19" xfId="61" applyFont="1" applyFill="1" applyBorder="1">
      <alignment/>
      <protection/>
    </xf>
    <xf numFmtId="0" fontId="17" fillId="0" borderId="4" xfId="61" applyFont="1" applyFill="1" applyBorder="1">
      <alignment/>
      <protection/>
    </xf>
    <xf numFmtId="0" fontId="17" fillId="0" borderId="23" xfId="61" applyFont="1" applyFill="1" applyBorder="1">
      <alignment/>
      <protection/>
    </xf>
    <xf numFmtId="2" fontId="26" fillId="0" borderId="12" xfId="61" applyNumberFormat="1" applyFont="1" applyFill="1" applyBorder="1">
      <alignment/>
      <protection/>
    </xf>
    <xf numFmtId="0" fontId="15" fillId="0" borderId="0" xfId="61" applyFont="1" applyFill="1">
      <alignment/>
      <protection/>
    </xf>
    <xf numFmtId="2" fontId="26" fillId="0" borderId="23" xfId="61" applyNumberFormat="1" applyFont="1" applyBorder="1">
      <alignment/>
      <protection/>
    </xf>
    <xf numFmtId="2" fontId="26" fillId="0" borderId="4" xfId="61" applyNumberFormat="1" applyFont="1" applyBorder="1">
      <alignment/>
      <protection/>
    </xf>
    <xf numFmtId="0" fontId="17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21" xfId="61" applyFont="1" applyBorder="1">
      <alignment/>
      <protection/>
    </xf>
    <xf numFmtId="1" fontId="26" fillId="0" borderId="0" xfId="61" applyNumberFormat="1" applyFont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>
      <alignment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73" fontId="30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2" fontId="10" fillId="0" borderId="0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2" fontId="31" fillId="0" borderId="0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 applyProtection="1">
      <alignment horizontal="center"/>
      <protection hidden="1"/>
    </xf>
    <xf numFmtId="2" fontId="31" fillId="0" borderId="0" xfId="0" applyNumberFormat="1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left"/>
    </xf>
    <xf numFmtId="0" fontId="10" fillId="32" borderId="0" xfId="0" applyFont="1" applyFill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33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0" fontId="30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2" fontId="10" fillId="0" borderId="12" xfId="0" applyNumberFormat="1" applyFont="1" applyBorder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34" fillId="0" borderId="15" xfId="60" applyFont="1" applyFill="1" applyBorder="1" applyAlignment="1" applyProtection="1">
      <alignment horizontal="center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2" fontId="35" fillId="0" borderId="12" xfId="0" applyNumberFormat="1" applyFont="1" applyFill="1" applyBorder="1" applyAlignment="1">
      <alignment horizontal="center"/>
    </xf>
    <xf numFmtId="2" fontId="34" fillId="0" borderId="12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Alignment="1" applyProtection="1">
      <alignment/>
      <protection hidden="1"/>
    </xf>
    <xf numFmtId="0" fontId="35" fillId="0" borderId="19" xfId="60" applyFont="1" applyFill="1" applyBorder="1" applyProtection="1">
      <alignment/>
      <protection hidden="1"/>
    </xf>
    <xf numFmtId="0" fontId="35" fillId="0" borderId="0" xfId="60" applyFont="1" applyFill="1" applyProtection="1">
      <alignment/>
      <protection hidden="1"/>
    </xf>
    <xf numFmtId="0" fontId="34" fillId="0" borderId="0" xfId="60" applyFont="1" applyFill="1" applyAlignment="1" applyProtection="1">
      <alignment horizontal="center"/>
      <protection hidden="1"/>
    </xf>
    <xf numFmtId="0" fontId="35" fillId="0" borderId="4" xfId="60" applyFont="1" applyFill="1" applyBorder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center"/>
      <protection hidden="1"/>
    </xf>
    <xf numFmtId="172" fontId="15" fillId="0" borderId="14" xfId="43" applyNumberFormat="1" applyFont="1" applyFill="1" applyBorder="1" applyAlignment="1" applyProtection="1">
      <alignment horizontal="right"/>
      <protection hidden="1"/>
    </xf>
    <xf numFmtId="43" fontId="15" fillId="0" borderId="14" xfId="43" applyNumberFormat="1" applyFont="1" applyFill="1" applyBorder="1" applyAlignment="1" applyProtection="1">
      <alignment horizontal="center"/>
      <protection hidden="1"/>
    </xf>
    <xf numFmtId="172" fontId="15" fillId="0" borderId="12" xfId="43" applyNumberFormat="1" applyFont="1" applyFill="1" applyBorder="1" applyAlignment="1" applyProtection="1">
      <alignment horizontal="right"/>
      <protection hidden="1"/>
    </xf>
    <xf numFmtId="43" fontId="15" fillId="0" borderId="12" xfId="43" applyNumberFormat="1" applyFont="1" applyFill="1" applyBorder="1" applyAlignment="1" applyProtection="1">
      <alignment horizontal="center"/>
      <protection hidden="1"/>
    </xf>
    <xf numFmtId="172" fontId="15" fillId="0" borderId="31" xfId="43" applyNumberFormat="1" applyFont="1" applyFill="1" applyBorder="1" applyAlignment="1" applyProtection="1">
      <alignment horizontal="right"/>
      <protection hidden="1"/>
    </xf>
    <xf numFmtId="0" fontId="40" fillId="0" borderId="0" xfId="0" applyFont="1" applyAlignment="1" applyProtection="1">
      <alignment horizontal="center"/>
      <protection hidden="1"/>
    </xf>
    <xf numFmtId="172" fontId="15" fillId="0" borderId="32" xfId="43" applyNumberFormat="1" applyFont="1" applyFill="1" applyBorder="1" applyAlignment="1" applyProtection="1">
      <alignment horizontal="right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173" fontId="22" fillId="0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center"/>
      <protection hidden="1"/>
    </xf>
    <xf numFmtId="2" fontId="39" fillId="0" borderId="33" xfId="0" applyNumberFormat="1" applyFont="1" applyFill="1" applyBorder="1" applyAlignment="1" applyProtection="1">
      <alignment horizontal="center"/>
      <protection hidden="1"/>
    </xf>
    <xf numFmtId="173" fontId="15" fillId="0" borderId="0" xfId="0" applyNumberFormat="1" applyFont="1" applyAlignment="1" applyProtection="1">
      <alignment horizontal="center"/>
      <protection hidden="1"/>
    </xf>
    <xf numFmtId="173" fontId="15" fillId="0" borderId="14" xfId="43" applyNumberFormat="1" applyFont="1" applyFill="1" applyBorder="1" applyAlignment="1" applyProtection="1">
      <alignment horizontal="center"/>
      <protection hidden="1"/>
    </xf>
    <xf numFmtId="173" fontId="15" fillId="0" borderId="12" xfId="43" applyNumberFormat="1" applyFont="1" applyFill="1" applyBorder="1" applyAlignment="1" applyProtection="1">
      <alignment horizontal="center"/>
      <protection hidden="1"/>
    </xf>
    <xf numFmtId="173" fontId="15" fillId="0" borderId="13" xfId="43" applyNumberFormat="1" applyFont="1" applyFill="1" applyBorder="1" applyAlignment="1" applyProtection="1">
      <alignment horizontal="center"/>
      <protection hidden="1"/>
    </xf>
    <xf numFmtId="173" fontId="40" fillId="0" borderId="0" xfId="0" applyNumberFormat="1" applyFont="1" applyAlignment="1" applyProtection="1">
      <alignment horizontal="center"/>
      <protection hidden="1"/>
    </xf>
    <xf numFmtId="0" fontId="15" fillId="0" borderId="34" xfId="0" applyFont="1" applyFill="1" applyBorder="1" applyAlignment="1" applyProtection="1">
      <alignment horizontal="center"/>
      <protection hidden="1"/>
    </xf>
    <xf numFmtId="0" fontId="15" fillId="0" borderId="35" xfId="0" applyFont="1" applyFill="1" applyBorder="1" applyAlignment="1" applyProtection="1">
      <alignment horizontal="center"/>
      <protection hidden="1"/>
    </xf>
    <xf numFmtId="0" fontId="22" fillId="0" borderId="36" xfId="0" applyFont="1" applyFill="1" applyBorder="1" applyAlignment="1" applyProtection="1" quotePrefix="1">
      <alignment horizontal="center"/>
      <protection hidden="1"/>
    </xf>
    <xf numFmtId="0" fontId="22" fillId="0" borderId="37" xfId="0" applyFont="1" applyFill="1" applyBorder="1" applyAlignment="1" applyProtection="1">
      <alignment horizontal="center"/>
      <protection hidden="1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173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35" fillId="0" borderId="12" xfId="0" applyFont="1" applyFill="1" applyBorder="1" applyAlignment="1" applyProtection="1">
      <alignment horizontal="center"/>
      <protection hidden="1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 applyProtection="1">
      <alignment/>
      <protection hidden="1"/>
    </xf>
    <xf numFmtId="2" fontId="41" fillId="0" borderId="12" xfId="0" applyNumberFormat="1" applyFont="1" applyBorder="1" applyAlignment="1">
      <alignment horizontal="center" vertical="center"/>
    </xf>
    <xf numFmtId="0" fontId="34" fillId="0" borderId="12" xfId="60" applyFont="1" applyFill="1" applyBorder="1" applyAlignment="1" applyProtection="1">
      <alignment horizontal="center"/>
      <protection hidden="1"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/>
    </xf>
    <xf numFmtId="2" fontId="15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36" fillId="0" borderId="12" xfId="60" applyFont="1" applyBorder="1" applyAlignment="1" applyProtection="1">
      <alignment horizontal="center"/>
      <protection hidden="1"/>
    </xf>
    <xf numFmtId="0" fontId="36" fillId="0" borderId="19" xfId="60" applyFont="1" applyBorder="1" applyAlignment="1" applyProtection="1">
      <alignment horizontal="center"/>
      <protection hidden="1"/>
    </xf>
    <xf numFmtId="0" fontId="36" fillId="0" borderId="23" xfId="60" applyFont="1" applyBorder="1" applyAlignment="1" applyProtection="1">
      <alignment horizontal="center"/>
      <protection hidden="1"/>
    </xf>
    <xf numFmtId="2" fontId="34" fillId="0" borderId="12" xfId="60" applyNumberFormat="1" applyFont="1" applyBorder="1" applyAlignment="1" applyProtection="1">
      <alignment horizontal="center"/>
      <protection hidden="1"/>
    </xf>
    <xf numFmtId="2" fontId="34" fillId="0" borderId="19" xfId="60" applyNumberFormat="1" applyFont="1" applyBorder="1" applyAlignment="1" applyProtection="1">
      <alignment horizontal="center"/>
      <protection hidden="1"/>
    </xf>
    <xf numFmtId="2" fontId="34" fillId="0" borderId="23" xfId="60" applyNumberFormat="1" applyFont="1" applyBorder="1" applyAlignment="1" applyProtection="1">
      <alignment horizontal="center"/>
      <protection hidden="1"/>
    </xf>
    <xf numFmtId="1" fontId="35" fillId="0" borderId="0" xfId="60" applyNumberFormat="1" applyFont="1" applyFill="1" applyAlignment="1" applyProtection="1">
      <alignment horizontal="center"/>
      <protection hidden="1"/>
    </xf>
    <xf numFmtId="0" fontId="34" fillId="0" borderId="0" xfId="60" applyNumberFormat="1" applyFont="1" applyFill="1" applyAlignment="1" applyProtection="1">
      <alignment horizontal="center"/>
      <protection hidden="1"/>
    </xf>
    <xf numFmtId="0" fontId="35" fillId="0" borderId="0" xfId="60" applyFont="1" applyFill="1" applyAlignment="1" applyProtection="1">
      <alignment horizontal="center"/>
      <protection hidden="1"/>
    </xf>
    <xf numFmtId="0" fontId="34" fillId="0" borderId="0" xfId="60" applyFont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34" fillId="0" borderId="0" xfId="60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2" fontId="15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2" fontId="35" fillId="0" borderId="12" xfId="0" applyNumberFormat="1" applyFont="1" applyFill="1" applyBorder="1" applyAlignment="1" applyProtection="1">
      <alignment horizontal="center"/>
      <protection hidden="1"/>
    </xf>
    <xf numFmtId="2" fontId="35" fillId="0" borderId="12" xfId="0" applyNumberFormat="1" applyFont="1" applyBorder="1" applyAlignment="1" applyProtection="1">
      <alignment horizontal="center"/>
      <protection hidden="1"/>
    </xf>
    <xf numFmtId="0" fontId="35" fillId="0" borderId="12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2" fontId="34" fillId="0" borderId="0" xfId="0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Fill="1" applyBorder="1" applyAlignment="1" applyProtection="1">
      <alignment horizontal="center"/>
      <protection hidden="1"/>
    </xf>
    <xf numFmtId="0" fontId="34" fillId="0" borderId="12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4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35" fillId="0" borderId="4" xfId="0" applyFont="1" applyFill="1" applyBorder="1" applyAlignment="1">
      <alignment/>
    </xf>
    <xf numFmtId="0" fontId="35" fillId="0" borderId="4" xfId="0" applyFont="1" applyFill="1" applyBorder="1" applyAlignment="1">
      <alignment horizontal="center"/>
    </xf>
    <xf numFmtId="2" fontId="35" fillId="0" borderId="4" xfId="0" applyNumberFormat="1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35" fillId="0" borderId="30" xfId="0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/>
    </xf>
    <xf numFmtId="0" fontId="35" fillId="0" borderId="12" xfId="60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22" fillId="0" borderId="17" xfId="0" applyFont="1" applyFill="1" applyBorder="1" applyAlignment="1" applyProtection="1">
      <alignment horizontal="center" vertical="center"/>
      <protection hidden="1"/>
    </xf>
    <xf numFmtId="0" fontId="22" fillId="0" borderId="24" xfId="0" applyFont="1" applyFill="1" applyBorder="1" applyAlignment="1" applyProtection="1">
      <alignment horizontal="center" vertical="center"/>
      <protection hidden="1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22" fillId="0" borderId="42" xfId="0" applyFont="1" applyFill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left"/>
      <protection hidden="1"/>
    </xf>
    <xf numFmtId="0" fontId="22" fillId="0" borderId="4" xfId="0" applyFont="1" applyBorder="1" applyAlignment="1" applyProtection="1">
      <alignment horizontal="left"/>
      <protection hidden="1"/>
    </xf>
    <xf numFmtId="0" fontId="22" fillId="0" borderId="23" xfId="0" applyFont="1" applyBorder="1" applyAlignment="1" applyProtection="1">
      <alignment horizontal="left"/>
      <protection hidden="1"/>
    </xf>
    <xf numFmtId="0" fontId="3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4" fillId="0" borderId="43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37" xfId="0" applyFont="1" applyFill="1" applyBorder="1" applyAlignment="1" applyProtection="1">
      <alignment horizontal="center"/>
      <protection hidden="1"/>
    </xf>
    <xf numFmtId="0" fontId="34" fillId="0" borderId="30" xfId="0" applyFont="1" applyFill="1" applyBorder="1" applyAlignment="1" applyProtection="1">
      <alignment horizontal="center"/>
      <protection hidden="1"/>
    </xf>
    <xf numFmtId="0" fontId="34" fillId="0" borderId="12" xfId="6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khoi 10" xfId="60"/>
    <cellStyle name="Normal_ts tu 2012-201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m%202015\DSG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="85" zoomScaleNormal="85" zoomScalePageLayoutView="0" workbookViewId="0" topLeftCell="A1">
      <selection activeCell="J43" sqref="A1:J43"/>
    </sheetView>
  </sheetViews>
  <sheetFormatPr defaultColWidth="8.66015625" defaultRowHeight="18"/>
  <cols>
    <col min="1" max="1" width="3.08203125" style="237" customWidth="1"/>
    <col min="2" max="2" width="22.41015625" style="227" customWidth="1"/>
    <col min="3" max="8" width="5.66015625" style="227" customWidth="1"/>
    <col min="9" max="10" width="6.66015625" style="227" customWidth="1"/>
    <col min="11" max="16384" width="8.83203125" style="227" customWidth="1"/>
  </cols>
  <sheetData>
    <row r="1" spans="1:10" ht="18.75" customHeight="1">
      <c r="A1" s="395" t="s">
        <v>657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17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68">
        <v>1</v>
      </c>
      <c r="B3" s="308" t="s">
        <v>623</v>
      </c>
      <c r="C3" s="269">
        <v>6</v>
      </c>
      <c r="D3" s="306">
        <v>5.8</v>
      </c>
      <c r="E3" s="306">
        <v>5.5</v>
      </c>
      <c r="F3" s="306">
        <v>5.75</v>
      </c>
      <c r="G3" s="311">
        <v>7.5</v>
      </c>
      <c r="H3" s="312">
        <v>6.75</v>
      </c>
      <c r="I3" s="270">
        <f aca="true" t="shared" si="0" ref="I3:I36">(F3+G3+H3)/3</f>
        <v>6.666666666666667</v>
      </c>
      <c r="J3" s="270">
        <f aca="true" t="shared" si="1" ref="J3:J36">C3+D3+E3+F3+G3+H3</f>
        <v>37.3</v>
      </c>
    </row>
    <row r="4" spans="1:10" ht="18.75" customHeight="1">
      <c r="A4" s="68">
        <v>2</v>
      </c>
      <c r="B4" s="308" t="s">
        <v>624</v>
      </c>
      <c r="C4" s="269">
        <v>5</v>
      </c>
      <c r="D4" s="306">
        <v>4.8</v>
      </c>
      <c r="E4" s="306">
        <v>4.5</v>
      </c>
      <c r="F4" s="306">
        <v>6</v>
      </c>
      <c r="G4" s="311">
        <v>4.5</v>
      </c>
      <c r="H4" s="312">
        <v>5</v>
      </c>
      <c r="I4" s="270">
        <f t="shared" si="0"/>
        <v>5.166666666666667</v>
      </c>
      <c r="J4" s="270">
        <f t="shared" si="1"/>
        <v>29.8</v>
      </c>
    </row>
    <row r="5" spans="1:10" ht="18.75" customHeight="1">
      <c r="A5" s="68">
        <v>3</v>
      </c>
      <c r="B5" s="308" t="s">
        <v>625</v>
      </c>
      <c r="C5" s="269">
        <v>5.5</v>
      </c>
      <c r="D5" s="306">
        <v>7.5</v>
      </c>
      <c r="E5" s="306">
        <v>4.5</v>
      </c>
      <c r="F5" s="306">
        <v>6</v>
      </c>
      <c r="G5" s="311">
        <v>6.5</v>
      </c>
      <c r="H5" s="312">
        <v>6.75</v>
      </c>
      <c r="I5" s="270">
        <f t="shared" si="0"/>
        <v>6.416666666666667</v>
      </c>
      <c r="J5" s="270">
        <f t="shared" si="1"/>
        <v>36.75</v>
      </c>
    </row>
    <row r="6" spans="1:10" ht="18.75" customHeight="1">
      <c r="A6" s="68">
        <v>4</v>
      </c>
      <c r="B6" s="308" t="s">
        <v>626</v>
      </c>
      <c r="C6" s="269">
        <v>6</v>
      </c>
      <c r="D6" s="306">
        <v>5.7</v>
      </c>
      <c r="E6" s="306">
        <v>4.5</v>
      </c>
      <c r="F6" s="306">
        <v>4.25</v>
      </c>
      <c r="G6" s="311">
        <v>6.5</v>
      </c>
      <c r="H6" s="312">
        <v>6.25</v>
      </c>
      <c r="I6" s="270">
        <f t="shared" si="0"/>
        <v>5.666666666666667</v>
      </c>
      <c r="J6" s="270">
        <f t="shared" si="1"/>
        <v>33.2</v>
      </c>
    </row>
    <row r="7" spans="1:10" ht="18.75" customHeight="1">
      <c r="A7" s="68">
        <v>5</v>
      </c>
      <c r="B7" s="308" t="s">
        <v>627</v>
      </c>
      <c r="C7" s="269">
        <v>7</v>
      </c>
      <c r="D7" s="306">
        <v>4.6</v>
      </c>
      <c r="E7" s="306">
        <v>5.5</v>
      </c>
      <c r="F7" s="306">
        <v>6</v>
      </c>
      <c r="G7" s="311">
        <v>6.5</v>
      </c>
      <c r="H7" s="312">
        <v>5.5</v>
      </c>
      <c r="I7" s="270">
        <f t="shared" si="0"/>
        <v>6</v>
      </c>
      <c r="J7" s="270">
        <f t="shared" si="1"/>
        <v>35.1</v>
      </c>
    </row>
    <row r="8" spans="1:10" ht="18.75" customHeight="1">
      <c r="A8" s="68">
        <v>6</v>
      </c>
      <c r="B8" s="308" t="s">
        <v>628</v>
      </c>
      <c r="C8" s="269">
        <v>7</v>
      </c>
      <c r="D8" s="306">
        <v>7.8</v>
      </c>
      <c r="E8" s="306">
        <v>2.5</v>
      </c>
      <c r="F8" s="306">
        <v>5.5</v>
      </c>
      <c r="G8" s="311">
        <v>6.5</v>
      </c>
      <c r="H8" s="312">
        <v>7</v>
      </c>
      <c r="I8" s="270">
        <f t="shared" si="0"/>
        <v>6.333333333333333</v>
      </c>
      <c r="J8" s="270">
        <f t="shared" si="1"/>
        <v>36.3</v>
      </c>
    </row>
    <row r="9" spans="1:10" ht="18.75" customHeight="1">
      <c r="A9" s="68">
        <v>7</v>
      </c>
      <c r="B9" s="308" t="s">
        <v>629</v>
      </c>
      <c r="C9" s="269">
        <v>7</v>
      </c>
      <c r="D9" s="306">
        <v>8.8</v>
      </c>
      <c r="E9" s="306">
        <v>4.5</v>
      </c>
      <c r="F9" s="306">
        <v>6</v>
      </c>
      <c r="G9" s="311">
        <v>6.5</v>
      </c>
      <c r="H9" s="312">
        <v>8</v>
      </c>
      <c r="I9" s="270">
        <f t="shared" si="0"/>
        <v>6.833333333333333</v>
      </c>
      <c r="J9" s="270">
        <f t="shared" si="1"/>
        <v>40.8</v>
      </c>
    </row>
    <row r="10" spans="1:10" ht="18.75" customHeight="1">
      <c r="A10" s="68">
        <v>8</v>
      </c>
      <c r="B10" s="308" t="s">
        <v>630</v>
      </c>
      <c r="C10" s="269">
        <v>5.5</v>
      </c>
      <c r="D10" s="306">
        <v>8.3</v>
      </c>
      <c r="E10" s="306">
        <v>5</v>
      </c>
      <c r="F10" s="306">
        <v>5.75</v>
      </c>
      <c r="G10" s="311">
        <v>7</v>
      </c>
      <c r="H10" s="312">
        <v>6.75</v>
      </c>
      <c r="I10" s="270">
        <f t="shared" si="0"/>
        <v>6.5</v>
      </c>
      <c r="J10" s="270">
        <f t="shared" si="1"/>
        <v>38.3</v>
      </c>
    </row>
    <row r="11" spans="1:10" ht="18.75" customHeight="1">
      <c r="A11" s="68">
        <v>9</v>
      </c>
      <c r="B11" s="308" t="s">
        <v>631</v>
      </c>
      <c r="C11" s="269">
        <v>7.5</v>
      </c>
      <c r="D11" s="306">
        <v>4.1</v>
      </c>
      <c r="E11" s="306">
        <v>5.5</v>
      </c>
      <c r="F11" s="306">
        <v>4.25</v>
      </c>
      <c r="G11" s="311">
        <v>6.5</v>
      </c>
      <c r="H11" s="312">
        <v>5.75</v>
      </c>
      <c r="I11" s="270">
        <f t="shared" si="0"/>
        <v>5.5</v>
      </c>
      <c r="J11" s="270">
        <f t="shared" si="1"/>
        <v>33.6</v>
      </c>
    </row>
    <row r="12" spans="1:10" ht="18.75" customHeight="1">
      <c r="A12" s="68">
        <v>10</v>
      </c>
      <c r="B12" s="308" t="s">
        <v>632</v>
      </c>
      <c r="C12" s="269">
        <v>7.5</v>
      </c>
      <c r="D12" s="306">
        <v>5.3</v>
      </c>
      <c r="E12" s="306">
        <v>5</v>
      </c>
      <c r="F12" s="306">
        <v>5.25</v>
      </c>
      <c r="G12" s="311">
        <v>6</v>
      </c>
      <c r="H12" s="312">
        <v>7</v>
      </c>
      <c r="I12" s="270">
        <f t="shared" si="0"/>
        <v>6.083333333333333</v>
      </c>
      <c r="J12" s="270">
        <f t="shared" si="1"/>
        <v>36.05</v>
      </c>
    </row>
    <row r="13" spans="1:10" ht="18.75" customHeight="1">
      <c r="A13" s="68">
        <v>11</v>
      </c>
      <c r="B13" s="308" t="s">
        <v>633</v>
      </c>
      <c r="C13" s="269">
        <v>3.5</v>
      </c>
      <c r="D13" s="306">
        <v>7.3</v>
      </c>
      <c r="E13" s="306">
        <v>5.5</v>
      </c>
      <c r="F13" s="306">
        <v>6</v>
      </c>
      <c r="G13" s="311">
        <v>4.5</v>
      </c>
      <c r="H13" s="312">
        <v>3</v>
      </c>
      <c r="I13" s="270">
        <f t="shared" si="0"/>
        <v>4.5</v>
      </c>
      <c r="J13" s="270">
        <f t="shared" si="1"/>
        <v>29.8</v>
      </c>
    </row>
    <row r="14" spans="1:10" ht="18.75" customHeight="1">
      <c r="A14" s="68">
        <v>12</v>
      </c>
      <c r="B14" s="308" t="s">
        <v>634</v>
      </c>
      <c r="C14" s="269">
        <v>6</v>
      </c>
      <c r="D14" s="306">
        <v>8.4</v>
      </c>
      <c r="E14" s="306">
        <v>6</v>
      </c>
      <c r="F14" s="306">
        <v>6</v>
      </c>
      <c r="G14" s="311">
        <v>8</v>
      </c>
      <c r="H14" s="312">
        <v>5.25</v>
      </c>
      <c r="I14" s="270">
        <f t="shared" si="0"/>
        <v>6.416666666666667</v>
      </c>
      <c r="J14" s="270">
        <f t="shared" si="1"/>
        <v>39.65</v>
      </c>
    </row>
    <row r="15" spans="1:10" ht="18.75" customHeight="1">
      <c r="A15" s="68">
        <v>13</v>
      </c>
      <c r="B15" s="308" t="s">
        <v>635</v>
      </c>
      <c r="C15" s="269">
        <v>6</v>
      </c>
      <c r="D15" s="306">
        <v>7.1</v>
      </c>
      <c r="E15" s="306">
        <v>5.5</v>
      </c>
      <c r="F15" s="306">
        <v>5.75</v>
      </c>
      <c r="G15" s="311">
        <v>8</v>
      </c>
      <c r="H15" s="312">
        <v>6.75</v>
      </c>
      <c r="I15" s="270">
        <f t="shared" si="0"/>
        <v>6.833333333333333</v>
      </c>
      <c r="J15" s="270">
        <f t="shared" si="1"/>
        <v>39.1</v>
      </c>
    </row>
    <row r="16" spans="1:10" ht="18.75" customHeight="1">
      <c r="A16" s="68">
        <v>14</v>
      </c>
      <c r="B16" s="308" t="s">
        <v>636</v>
      </c>
      <c r="C16" s="269">
        <v>5</v>
      </c>
      <c r="D16" s="306">
        <v>8.2</v>
      </c>
      <c r="E16" s="306">
        <v>5</v>
      </c>
      <c r="F16" s="306">
        <v>7</v>
      </c>
      <c r="G16" s="311">
        <v>7</v>
      </c>
      <c r="H16" s="312">
        <v>7.25</v>
      </c>
      <c r="I16" s="270">
        <f t="shared" si="0"/>
        <v>7.083333333333333</v>
      </c>
      <c r="J16" s="270">
        <f t="shared" si="1"/>
        <v>39.45</v>
      </c>
    </row>
    <row r="17" spans="1:10" ht="18.75" customHeight="1">
      <c r="A17" s="68">
        <v>15</v>
      </c>
      <c r="B17" s="308" t="s">
        <v>637</v>
      </c>
      <c r="C17" s="269">
        <v>6.5</v>
      </c>
      <c r="D17" s="306">
        <v>9.4</v>
      </c>
      <c r="E17" s="306">
        <v>7</v>
      </c>
      <c r="F17" s="306">
        <v>5.5</v>
      </c>
      <c r="G17" s="311">
        <v>8</v>
      </c>
      <c r="H17" s="312">
        <v>8.75</v>
      </c>
      <c r="I17" s="270">
        <f t="shared" si="0"/>
        <v>7.416666666666667</v>
      </c>
      <c r="J17" s="270">
        <f t="shared" si="1"/>
        <v>45.15</v>
      </c>
    </row>
    <row r="18" spans="1:10" ht="18.75" customHeight="1">
      <c r="A18" s="68">
        <v>16</v>
      </c>
      <c r="B18" s="308" t="s">
        <v>638</v>
      </c>
      <c r="C18" s="269">
        <v>7</v>
      </c>
      <c r="D18" s="306">
        <v>6.7</v>
      </c>
      <c r="E18" s="306">
        <v>6</v>
      </c>
      <c r="F18" s="306">
        <v>5.25</v>
      </c>
      <c r="G18" s="311">
        <v>7</v>
      </c>
      <c r="H18" s="312">
        <v>5.75</v>
      </c>
      <c r="I18" s="270">
        <f t="shared" si="0"/>
        <v>6</v>
      </c>
      <c r="J18" s="270">
        <f t="shared" si="1"/>
        <v>37.7</v>
      </c>
    </row>
    <row r="19" spans="1:10" ht="18.75" customHeight="1">
      <c r="A19" s="68">
        <v>17</v>
      </c>
      <c r="B19" s="308" t="s">
        <v>639</v>
      </c>
      <c r="C19" s="269">
        <v>5.5</v>
      </c>
      <c r="D19" s="306">
        <v>5.3</v>
      </c>
      <c r="E19" s="306">
        <v>2</v>
      </c>
      <c r="F19" s="306">
        <v>4.5</v>
      </c>
      <c r="G19" s="311">
        <v>6</v>
      </c>
      <c r="H19" s="312">
        <v>5.25</v>
      </c>
      <c r="I19" s="270">
        <f t="shared" si="0"/>
        <v>5.25</v>
      </c>
      <c r="J19" s="270">
        <f t="shared" si="1"/>
        <v>28.55</v>
      </c>
    </row>
    <row r="20" spans="1:10" ht="18.75" customHeight="1">
      <c r="A20" s="68">
        <v>18</v>
      </c>
      <c r="B20" s="308" t="s">
        <v>640</v>
      </c>
      <c r="C20" s="269">
        <v>5.5</v>
      </c>
      <c r="D20" s="306">
        <v>5.8</v>
      </c>
      <c r="E20" s="306">
        <v>6</v>
      </c>
      <c r="F20" s="306">
        <v>4.25</v>
      </c>
      <c r="G20" s="311">
        <v>6.5</v>
      </c>
      <c r="H20" s="312">
        <v>7.75</v>
      </c>
      <c r="I20" s="270">
        <f t="shared" si="0"/>
        <v>6.166666666666667</v>
      </c>
      <c r="J20" s="270">
        <f t="shared" si="1"/>
        <v>35.8</v>
      </c>
    </row>
    <row r="21" spans="1:10" ht="18.75" customHeight="1">
      <c r="A21" s="68">
        <v>19</v>
      </c>
      <c r="B21" s="308" t="s">
        <v>641</v>
      </c>
      <c r="C21" s="269">
        <v>6.5</v>
      </c>
      <c r="D21" s="306">
        <v>7.5</v>
      </c>
      <c r="E21" s="306">
        <v>4.5</v>
      </c>
      <c r="F21" s="306">
        <v>5.25</v>
      </c>
      <c r="G21" s="311">
        <v>7</v>
      </c>
      <c r="H21" s="312">
        <v>7</v>
      </c>
      <c r="I21" s="270">
        <f t="shared" si="0"/>
        <v>6.416666666666667</v>
      </c>
      <c r="J21" s="270">
        <f t="shared" si="1"/>
        <v>37.75</v>
      </c>
    </row>
    <row r="22" spans="1:10" ht="18.75" customHeight="1">
      <c r="A22" s="68">
        <v>20</v>
      </c>
      <c r="B22" s="308" t="s">
        <v>561</v>
      </c>
      <c r="C22" s="269">
        <v>5</v>
      </c>
      <c r="D22" s="306">
        <v>6.6</v>
      </c>
      <c r="E22" s="306">
        <v>8</v>
      </c>
      <c r="F22" s="306">
        <v>3.5</v>
      </c>
      <c r="G22" s="311">
        <v>6.5</v>
      </c>
      <c r="H22" s="312">
        <v>4.75</v>
      </c>
      <c r="I22" s="270">
        <f t="shared" si="0"/>
        <v>4.916666666666667</v>
      </c>
      <c r="J22" s="270">
        <f t="shared" si="1"/>
        <v>34.35</v>
      </c>
    </row>
    <row r="23" spans="1:10" ht="18.75" customHeight="1">
      <c r="A23" s="68">
        <v>21</v>
      </c>
      <c r="B23" s="308" t="s">
        <v>642</v>
      </c>
      <c r="C23" s="269">
        <v>6</v>
      </c>
      <c r="D23" s="306">
        <v>5.6</v>
      </c>
      <c r="E23" s="306">
        <v>7.5</v>
      </c>
      <c r="F23" s="306">
        <v>3.75</v>
      </c>
      <c r="G23" s="311">
        <v>6</v>
      </c>
      <c r="H23" s="312">
        <v>4.5</v>
      </c>
      <c r="I23" s="270">
        <f t="shared" si="0"/>
        <v>4.75</v>
      </c>
      <c r="J23" s="270">
        <f t="shared" si="1"/>
        <v>33.35</v>
      </c>
    </row>
    <row r="24" spans="1:10" ht="18.75" customHeight="1">
      <c r="A24" s="68">
        <v>22</v>
      </c>
      <c r="B24" s="308" t="s">
        <v>643</v>
      </c>
      <c r="C24" s="269">
        <v>6</v>
      </c>
      <c r="D24" s="306">
        <v>5.5</v>
      </c>
      <c r="E24" s="306">
        <v>4</v>
      </c>
      <c r="F24" s="306">
        <v>3.75</v>
      </c>
      <c r="G24" s="311">
        <v>7</v>
      </c>
      <c r="H24" s="312">
        <v>6</v>
      </c>
      <c r="I24" s="270">
        <f t="shared" si="0"/>
        <v>5.583333333333333</v>
      </c>
      <c r="J24" s="270">
        <f t="shared" si="1"/>
        <v>32.25</v>
      </c>
    </row>
    <row r="25" spans="1:10" ht="18.75" customHeight="1">
      <c r="A25" s="68">
        <v>23</v>
      </c>
      <c r="B25" s="308" t="s">
        <v>644</v>
      </c>
      <c r="C25" s="269">
        <v>7</v>
      </c>
      <c r="D25" s="306">
        <v>4.5</v>
      </c>
      <c r="E25" s="306">
        <v>4</v>
      </c>
      <c r="F25" s="306">
        <v>4.25</v>
      </c>
      <c r="G25" s="311">
        <v>6.75</v>
      </c>
      <c r="H25" s="312">
        <v>6.75</v>
      </c>
      <c r="I25" s="270">
        <f t="shared" si="0"/>
        <v>5.916666666666667</v>
      </c>
      <c r="J25" s="270">
        <f t="shared" si="1"/>
        <v>33.25</v>
      </c>
    </row>
    <row r="26" spans="1:10" ht="18.75" customHeight="1">
      <c r="A26" s="68">
        <v>24</v>
      </c>
      <c r="B26" s="308" t="s">
        <v>645</v>
      </c>
      <c r="C26" s="269">
        <v>6</v>
      </c>
      <c r="D26" s="306">
        <v>7.2</v>
      </c>
      <c r="E26" s="306">
        <v>6</v>
      </c>
      <c r="F26" s="306">
        <v>4.5</v>
      </c>
      <c r="G26" s="311">
        <v>6</v>
      </c>
      <c r="H26" s="312">
        <v>5</v>
      </c>
      <c r="I26" s="270">
        <f t="shared" si="0"/>
        <v>5.166666666666667</v>
      </c>
      <c r="J26" s="270">
        <f t="shared" si="1"/>
        <v>34.7</v>
      </c>
    </row>
    <row r="27" spans="1:10" ht="18.75" customHeight="1">
      <c r="A27" s="68">
        <v>25</v>
      </c>
      <c r="B27" s="308" t="s">
        <v>646</v>
      </c>
      <c r="C27" s="269">
        <v>7.5</v>
      </c>
      <c r="D27" s="306">
        <v>5.1</v>
      </c>
      <c r="E27" s="306">
        <v>4.5</v>
      </c>
      <c r="F27" s="306">
        <v>4.5</v>
      </c>
      <c r="G27" s="311">
        <v>6.5</v>
      </c>
      <c r="H27" s="312">
        <v>4.25</v>
      </c>
      <c r="I27" s="270">
        <f t="shared" si="0"/>
        <v>5.083333333333333</v>
      </c>
      <c r="J27" s="270">
        <f t="shared" si="1"/>
        <v>32.35</v>
      </c>
    </row>
    <row r="28" spans="1:10" ht="18.75" customHeight="1">
      <c r="A28" s="68">
        <v>26</v>
      </c>
      <c r="B28" s="308" t="s">
        <v>647</v>
      </c>
      <c r="C28" s="269">
        <v>6.5</v>
      </c>
      <c r="D28" s="306">
        <v>6.6</v>
      </c>
      <c r="E28" s="306">
        <v>4</v>
      </c>
      <c r="F28" s="306">
        <v>6.25</v>
      </c>
      <c r="G28" s="311">
        <v>5.25</v>
      </c>
      <c r="H28" s="312">
        <v>7.25</v>
      </c>
      <c r="I28" s="270">
        <f t="shared" si="0"/>
        <v>6.25</v>
      </c>
      <c r="J28" s="270">
        <f t="shared" si="1"/>
        <v>35.85</v>
      </c>
    </row>
    <row r="29" spans="1:10" ht="18.75" customHeight="1">
      <c r="A29" s="68">
        <v>27</v>
      </c>
      <c r="B29" s="308" t="s">
        <v>648</v>
      </c>
      <c r="C29" s="269">
        <v>6</v>
      </c>
      <c r="D29" s="306">
        <v>9.2</v>
      </c>
      <c r="E29" s="306">
        <v>5.5</v>
      </c>
      <c r="F29" s="306">
        <v>5.75</v>
      </c>
      <c r="G29" s="311">
        <v>6.5</v>
      </c>
      <c r="H29" s="312">
        <v>8.75</v>
      </c>
      <c r="I29" s="270">
        <f t="shared" si="0"/>
        <v>7</v>
      </c>
      <c r="J29" s="270">
        <f t="shared" si="1"/>
        <v>41.7</v>
      </c>
    </row>
    <row r="30" spans="1:10" ht="18">
      <c r="A30" s="68">
        <v>28</v>
      </c>
      <c r="B30" s="308" t="s">
        <v>649</v>
      </c>
      <c r="C30" s="269">
        <v>4</v>
      </c>
      <c r="D30" s="306">
        <v>8</v>
      </c>
      <c r="E30" s="306">
        <v>4</v>
      </c>
      <c r="F30" s="306">
        <v>5.25</v>
      </c>
      <c r="G30" s="311">
        <v>6.5</v>
      </c>
      <c r="H30" s="312">
        <v>6</v>
      </c>
      <c r="I30" s="270">
        <f t="shared" si="0"/>
        <v>5.916666666666667</v>
      </c>
      <c r="J30" s="270">
        <f t="shared" si="1"/>
        <v>33.75</v>
      </c>
    </row>
    <row r="31" spans="1:10" ht="18">
      <c r="A31" s="68">
        <v>29</v>
      </c>
      <c r="B31" s="308" t="s">
        <v>650</v>
      </c>
      <c r="C31" s="269">
        <v>5</v>
      </c>
      <c r="D31" s="306">
        <v>6.9</v>
      </c>
      <c r="E31" s="306">
        <v>6.5</v>
      </c>
      <c r="F31" s="306">
        <v>4.25</v>
      </c>
      <c r="G31" s="311">
        <v>6.5</v>
      </c>
      <c r="H31" s="312">
        <v>5.25</v>
      </c>
      <c r="I31" s="270">
        <f t="shared" si="0"/>
        <v>5.333333333333333</v>
      </c>
      <c r="J31" s="270">
        <f t="shared" si="1"/>
        <v>34.4</v>
      </c>
    </row>
    <row r="32" spans="1:10" ht="18">
      <c r="A32" s="68">
        <v>30</v>
      </c>
      <c r="B32" s="308" t="s">
        <v>651</v>
      </c>
      <c r="C32" s="269">
        <v>8</v>
      </c>
      <c r="D32" s="306">
        <v>9</v>
      </c>
      <c r="E32" s="306">
        <v>7.5</v>
      </c>
      <c r="F32" s="306">
        <v>6.75</v>
      </c>
      <c r="G32" s="311">
        <v>6.75</v>
      </c>
      <c r="H32" s="312">
        <v>7.5</v>
      </c>
      <c r="I32" s="270">
        <f t="shared" si="0"/>
        <v>7</v>
      </c>
      <c r="J32" s="270">
        <f t="shared" si="1"/>
        <v>45.5</v>
      </c>
    </row>
    <row r="33" spans="1:10" ht="18">
      <c r="A33" s="68">
        <v>31</v>
      </c>
      <c r="B33" s="308" t="s">
        <v>652</v>
      </c>
      <c r="C33" s="269">
        <v>7.5</v>
      </c>
      <c r="D33" s="306">
        <v>6.1</v>
      </c>
      <c r="E33" s="306">
        <v>3.5</v>
      </c>
      <c r="F33" s="306">
        <v>5</v>
      </c>
      <c r="G33" s="311">
        <v>7</v>
      </c>
      <c r="H33" s="312">
        <v>7</v>
      </c>
      <c r="I33" s="270">
        <f t="shared" si="0"/>
        <v>6.333333333333333</v>
      </c>
      <c r="J33" s="270">
        <f t="shared" si="1"/>
        <v>36.1</v>
      </c>
    </row>
    <row r="34" spans="1:10" ht="18">
      <c r="A34" s="68">
        <v>32</v>
      </c>
      <c r="B34" s="308" t="s">
        <v>653</v>
      </c>
      <c r="C34" s="269">
        <v>7</v>
      </c>
      <c r="D34" s="306">
        <v>5.2</v>
      </c>
      <c r="E34" s="306">
        <v>4</v>
      </c>
      <c r="F34" s="306">
        <v>5</v>
      </c>
      <c r="G34" s="311">
        <v>6.5</v>
      </c>
      <c r="H34" s="312">
        <v>7.25</v>
      </c>
      <c r="I34" s="270">
        <f t="shared" si="0"/>
        <v>6.25</v>
      </c>
      <c r="J34" s="270">
        <f t="shared" si="1"/>
        <v>34.95</v>
      </c>
    </row>
    <row r="35" spans="1:10" ht="18">
      <c r="A35" s="68">
        <v>33</v>
      </c>
      <c r="B35" s="308" t="s">
        <v>654</v>
      </c>
      <c r="C35" s="269">
        <v>5</v>
      </c>
      <c r="D35" s="306">
        <v>5.9</v>
      </c>
      <c r="E35" s="306">
        <v>5</v>
      </c>
      <c r="F35" s="306">
        <v>5.25</v>
      </c>
      <c r="G35" s="311">
        <v>6.5</v>
      </c>
      <c r="H35" s="312">
        <v>6.25</v>
      </c>
      <c r="I35" s="270">
        <f t="shared" si="0"/>
        <v>6</v>
      </c>
      <c r="J35" s="270">
        <f t="shared" si="1"/>
        <v>33.9</v>
      </c>
    </row>
    <row r="36" spans="1:10" ht="18">
      <c r="A36" s="68">
        <v>34</v>
      </c>
      <c r="B36" s="308" t="s">
        <v>655</v>
      </c>
      <c r="C36" s="269">
        <v>6</v>
      </c>
      <c r="D36" s="306">
        <v>4.2</v>
      </c>
      <c r="E36" s="306">
        <v>4</v>
      </c>
      <c r="F36" s="306">
        <v>6.25</v>
      </c>
      <c r="G36" s="311">
        <v>5.5</v>
      </c>
      <c r="H36" s="312">
        <v>5.25</v>
      </c>
      <c r="I36" s="270">
        <f t="shared" si="0"/>
        <v>5.666666666666667</v>
      </c>
      <c r="J36" s="270">
        <f t="shared" si="1"/>
        <v>31.2</v>
      </c>
    </row>
    <row r="37" spans="1:10" ht="18">
      <c r="A37" s="68">
        <v>35</v>
      </c>
      <c r="B37" s="310"/>
      <c r="C37" s="312"/>
      <c r="D37" s="312"/>
      <c r="E37" s="312"/>
      <c r="F37" s="312"/>
      <c r="G37" s="312"/>
      <c r="H37" s="335"/>
      <c r="I37" s="270"/>
      <c r="J37" s="270"/>
    </row>
    <row r="38" spans="1:10" ht="18.75">
      <c r="A38" s="229"/>
      <c r="B38" s="177"/>
      <c r="C38" s="238"/>
      <c r="D38" s="238"/>
      <c r="E38" s="238"/>
      <c r="F38" s="238"/>
      <c r="G38" s="238"/>
      <c r="H38" s="239"/>
      <c r="I38" s="240"/>
      <c r="J38" s="240"/>
    </row>
    <row r="39" spans="1:10" ht="18.75">
      <c r="A39" s="229"/>
      <c r="B39" s="177"/>
      <c r="C39" s="238"/>
      <c r="D39" s="238"/>
      <c r="E39" s="238"/>
      <c r="F39" s="238"/>
      <c r="G39" s="238"/>
      <c r="H39" s="239"/>
      <c r="I39" s="240"/>
      <c r="J39" s="240"/>
    </row>
    <row r="40" spans="1:10" ht="18.75">
      <c r="A40" s="229"/>
      <c r="B40" s="177"/>
      <c r="C40" s="238"/>
      <c r="D40" s="238"/>
      <c r="E40" s="238"/>
      <c r="F40" s="238"/>
      <c r="G40" s="238"/>
      <c r="H40" s="239"/>
      <c r="I40" s="240"/>
      <c r="J40" s="240"/>
    </row>
    <row r="41" spans="1:10" ht="19.5" customHeight="1">
      <c r="A41" s="229"/>
      <c r="B41" s="177"/>
      <c r="C41" s="240"/>
      <c r="D41" s="240"/>
      <c r="E41" s="240"/>
      <c r="F41" s="240"/>
      <c r="G41" s="240"/>
      <c r="H41" s="240"/>
      <c r="I41" s="240"/>
      <c r="J41" s="240"/>
    </row>
    <row r="42" spans="1:10" ht="19.5" customHeight="1">
      <c r="A42" s="229"/>
      <c r="B42" s="177"/>
      <c r="C42" s="230"/>
      <c r="D42" s="230"/>
      <c r="E42" s="230"/>
      <c r="F42" s="230"/>
      <c r="G42" s="230"/>
      <c r="H42" s="230"/>
      <c r="I42" s="230"/>
      <c r="J42" s="230"/>
    </row>
    <row r="43" spans="1:10" ht="19.5" customHeight="1">
      <c r="A43" s="229"/>
      <c r="B43" s="177"/>
      <c r="C43" s="230"/>
      <c r="D43" s="230"/>
      <c r="E43" s="230"/>
      <c r="F43" s="230"/>
      <c r="G43" s="230"/>
      <c r="H43" s="230"/>
      <c r="I43" s="230"/>
      <c r="J43" s="230"/>
    </row>
    <row r="44" spans="1:10" ht="19.5" customHeight="1">
      <c r="A44" s="229"/>
      <c r="B44" s="177"/>
      <c r="C44" s="230"/>
      <c r="D44" s="230"/>
      <c r="E44" s="230"/>
      <c r="F44" s="230"/>
      <c r="G44" s="230"/>
      <c r="H44" s="230"/>
      <c r="I44" s="230"/>
      <c r="J44" s="230"/>
    </row>
    <row r="45" spans="1:10" ht="19.5" customHeight="1">
      <c r="A45" s="229"/>
      <c r="B45" s="177"/>
      <c r="C45" s="230"/>
      <c r="D45" s="230"/>
      <c r="E45" s="230"/>
      <c r="F45" s="230"/>
      <c r="G45" s="230"/>
      <c r="H45" s="230"/>
      <c r="I45" s="230"/>
      <c r="J45" s="230"/>
    </row>
    <row r="46" spans="1:10" ht="19.5" customHeight="1">
      <c r="A46" s="229"/>
      <c r="B46" s="177"/>
      <c r="C46" s="230"/>
      <c r="D46" s="230"/>
      <c r="E46" s="230"/>
      <c r="F46" s="230"/>
      <c r="G46" s="230"/>
      <c r="H46" s="230"/>
      <c r="I46" s="230"/>
      <c r="J46" s="230"/>
    </row>
    <row r="47" spans="1:10" ht="19.5" customHeight="1">
      <c r="A47" s="229"/>
      <c r="B47" s="177"/>
      <c r="C47" s="230"/>
      <c r="D47" s="230"/>
      <c r="E47" s="230"/>
      <c r="F47" s="230"/>
      <c r="G47" s="230"/>
      <c r="H47" s="230"/>
      <c r="I47" s="230"/>
      <c r="J47" s="230"/>
    </row>
    <row r="48" spans="1:10" ht="19.5" customHeight="1">
      <c r="A48" s="229"/>
      <c r="B48" s="177"/>
      <c r="C48" s="230"/>
      <c r="D48" s="230"/>
      <c r="E48" s="230"/>
      <c r="F48" s="230"/>
      <c r="G48" s="230"/>
      <c r="H48" s="230"/>
      <c r="I48" s="230"/>
      <c r="J48" s="230"/>
    </row>
    <row r="49" spans="1:10" ht="19.5" customHeight="1">
      <c r="A49" s="229"/>
      <c r="B49" s="177"/>
      <c r="C49" s="230"/>
      <c r="D49" s="230"/>
      <c r="E49" s="230"/>
      <c r="F49" s="230"/>
      <c r="G49" s="230"/>
      <c r="H49" s="230"/>
      <c r="I49" s="230"/>
      <c r="J49" s="230"/>
    </row>
    <row r="50" spans="1:10" s="232" customFormat="1" ht="19.5" customHeight="1">
      <c r="A50" s="241"/>
      <c r="B50" s="242"/>
      <c r="C50" s="231">
        <f>COUNTIF(C3:C41,"&gt;=5")</f>
        <v>32</v>
      </c>
      <c r="D50" s="231">
        <f aca="true" t="shared" si="2" ref="D50:I50">COUNTIF(D3:D41,"&gt;=5")</f>
        <v>29</v>
      </c>
      <c r="E50" s="231">
        <f t="shared" si="2"/>
        <v>19</v>
      </c>
      <c r="F50" s="231">
        <f t="shared" si="2"/>
        <v>23</v>
      </c>
      <c r="G50" s="231">
        <f t="shared" si="2"/>
        <v>32</v>
      </c>
      <c r="H50" s="231">
        <f t="shared" si="2"/>
        <v>30</v>
      </c>
      <c r="I50" s="231">
        <f t="shared" si="2"/>
        <v>31</v>
      </c>
      <c r="J50" s="231">
        <f>COUNTIF(J3:J41,"&gt;=30")</f>
        <v>31</v>
      </c>
    </row>
    <row r="51" spans="1:10" s="228" customFormat="1" ht="19.5" customHeight="1">
      <c r="A51" s="234"/>
      <c r="B51" s="243"/>
      <c r="C51" s="235">
        <f>COUNT(C3:C41)</f>
        <v>34</v>
      </c>
      <c r="D51" s="235">
        <f aca="true" t="shared" si="3" ref="D51:J51">COUNT(D3:D41)</f>
        <v>34</v>
      </c>
      <c r="E51" s="235">
        <f t="shared" si="3"/>
        <v>34</v>
      </c>
      <c r="F51" s="235">
        <f t="shared" si="3"/>
        <v>34</v>
      </c>
      <c r="G51" s="235">
        <f t="shared" si="3"/>
        <v>34</v>
      </c>
      <c r="H51" s="235">
        <f t="shared" si="3"/>
        <v>34</v>
      </c>
      <c r="I51" s="235">
        <f t="shared" si="3"/>
        <v>34</v>
      </c>
      <c r="J51" s="235">
        <f t="shared" si="3"/>
        <v>34</v>
      </c>
    </row>
    <row r="52" spans="1:10" ht="18">
      <c r="A52" s="229"/>
      <c r="B52" s="244"/>
      <c r="C52" s="230"/>
      <c r="D52" s="230"/>
      <c r="E52" s="230"/>
      <c r="F52" s="230"/>
      <c r="G52" s="230"/>
      <c r="H52" s="230"/>
      <c r="I52" s="230"/>
      <c r="J52" s="230"/>
    </row>
    <row r="53" spans="1:10" ht="18">
      <c r="A53" s="229"/>
      <c r="B53" s="244"/>
      <c r="C53" s="236">
        <f>C50/C51*100</f>
        <v>94.11764705882352</v>
      </c>
      <c r="D53" s="236">
        <f aca="true" t="shared" si="4" ref="D53:J53">D50/D51*100</f>
        <v>85.29411764705883</v>
      </c>
      <c r="E53" s="236">
        <f t="shared" si="4"/>
        <v>55.88235294117647</v>
      </c>
      <c r="F53" s="236">
        <f t="shared" si="4"/>
        <v>67.64705882352942</v>
      </c>
      <c r="G53" s="236">
        <f t="shared" si="4"/>
        <v>94.11764705882352</v>
      </c>
      <c r="H53" s="236">
        <f t="shared" si="4"/>
        <v>88.23529411764706</v>
      </c>
      <c r="I53" s="236">
        <f t="shared" si="4"/>
        <v>91.17647058823529</v>
      </c>
      <c r="J53" s="236">
        <f t="shared" si="4"/>
        <v>91.17647058823529</v>
      </c>
    </row>
    <row r="54" spans="1:10" ht="18">
      <c r="A54" s="229"/>
      <c r="B54" s="244"/>
      <c r="C54" s="230"/>
      <c r="D54" s="230"/>
      <c r="E54" s="230"/>
      <c r="F54" s="230"/>
      <c r="G54" s="230"/>
      <c r="H54" s="230"/>
      <c r="I54" s="230"/>
      <c r="J54" s="230"/>
    </row>
    <row r="55" spans="1:10" ht="18">
      <c r="A55" s="229"/>
      <c r="B55" s="230"/>
      <c r="C55" s="230"/>
      <c r="D55" s="230"/>
      <c r="E55" s="230"/>
      <c r="F55" s="230"/>
      <c r="G55" s="230"/>
      <c r="H55" s="230"/>
      <c r="I55" s="230"/>
      <c r="J55" s="230"/>
    </row>
    <row r="56" spans="1:10" ht="18">
      <c r="A56" s="229"/>
      <c r="B56" s="230"/>
      <c r="C56" s="230"/>
      <c r="D56" s="230"/>
      <c r="E56" s="230"/>
      <c r="F56" s="230"/>
      <c r="G56" s="230"/>
      <c r="H56" s="230"/>
      <c r="I56" s="230"/>
      <c r="J56" s="230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="85" zoomScaleNormal="85" zoomScalePageLayoutView="0" workbookViewId="0" topLeftCell="A37">
      <selection activeCell="A5" sqref="A1:J42"/>
    </sheetView>
  </sheetViews>
  <sheetFormatPr defaultColWidth="8.66015625" defaultRowHeight="18"/>
  <cols>
    <col min="1" max="1" width="3.41015625" style="237" customWidth="1"/>
    <col min="2" max="2" width="22" style="227" customWidth="1"/>
    <col min="3" max="8" width="5.66015625" style="227" customWidth="1"/>
    <col min="9" max="10" width="6.66015625" style="227" customWidth="1"/>
    <col min="11" max="16384" width="8.83203125" style="227" customWidth="1"/>
  </cols>
  <sheetData>
    <row r="1" spans="1:10" s="245" customFormat="1" ht="18.75" customHeight="1">
      <c r="A1" s="395" t="s">
        <v>691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17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68">
        <v>1</v>
      </c>
      <c r="B3" s="308" t="s">
        <v>658</v>
      </c>
      <c r="C3" s="269">
        <v>5.5</v>
      </c>
      <c r="D3" s="306">
        <v>4.2</v>
      </c>
      <c r="E3" s="306">
        <v>5</v>
      </c>
      <c r="F3" s="306">
        <v>2.5</v>
      </c>
      <c r="G3" s="311">
        <v>7.5</v>
      </c>
      <c r="H3" s="312">
        <v>5.75</v>
      </c>
      <c r="I3" s="270">
        <f aca="true" t="shared" si="0" ref="I3:I29">(F3+G3+H3)/3</f>
        <v>5.25</v>
      </c>
      <c r="J3" s="270">
        <f aca="true" t="shared" si="1" ref="J3:J29">C3+D3+E3+F3+G3+H3</f>
        <v>30.45</v>
      </c>
    </row>
    <row r="4" spans="1:10" ht="18.75" customHeight="1">
      <c r="A4" s="68">
        <v>2</v>
      </c>
      <c r="B4" s="308" t="s">
        <v>659</v>
      </c>
      <c r="C4" s="269">
        <v>7.5</v>
      </c>
      <c r="D4" s="306">
        <v>7.7</v>
      </c>
      <c r="E4" s="306">
        <v>8</v>
      </c>
      <c r="F4" s="306">
        <v>6.5</v>
      </c>
      <c r="G4" s="311">
        <v>7.5</v>
      </c>
      <c r="H4" s="312">
        <v>6.25</v>
      </c>
      <c r="I4" s="270">
        <f t="shared" si="0"/>
        <v>6.75</v>
      </c>
      <c r="J4" s="270">
        <f t="shared" si="1"/>
        <v>43.45</v>
      </c>
    </row>
    <row r="5" spans="1:10" ht="18.75" customHeight="1">
      <c r="A5" s="68">
        <v>3</v>
      </c>
      <c r="B5" s="308" t="s">
        <v>660</v>
      </c>
      <c r="C5" s="269">
        <v>8</v>
      </c>
      <c r="D5" s="306">
        <v>6.9</v>
      </c>
      <c r="E5" s="306">
        <v>7</v>
      </c>
      <c r="F5" s="306">
        <v>5.75</v>
      </c>
      <c r="G5" s="311">
        <v>7.5</v>
      </c>
      <c r="H5" s="312">
        <v>4.25</v>
      </c>
      <c r="I5" s="270">
        <f t="shared" si="0"/>
        <v>5.833333333333333</v>
      </c>
      <c r="J5" s="270">
        <f t="shared" si="1"/>
        <v>39.4</v>
      </c>
    </row>
    <row r="6" spans="1:10" ht="18.75" customHeight="1">
      <c r="A6" s="68">
        <v>4</v>
      </c>
      <c r="B6" s="308" t="s">
        <v>661</v>
      </c>
      <c r="C6" s="269">
        <v>7.5</v>
      </c>
      <c r="D6" s="306">
        <v>5.5</v>
      </c>
      <c r="E6" s="306">
        <v>6.5</v>
      </c>
      <c r="F6" s="306">
        <v>4</v>
      </c>
      <c r="G6" s="311">
        <v>8.5</v>
      </c>
      <c r="H6" s="312">
        <v>2.5</v>
      </c>
      <c r="I6" s="270">
        <f t="shared" si="0"/>
        <v>5</v>
      </c>
      <c r="J6" s="270">
        <f t="shared" si="1"/>
        <v>34.5</v>
      </c>
    </row>
    <row r="7" spans="1:10" ht="18.75" customHeight="1">
      <c r="A7" s="68">
        <v>5</v>
      </c>
      <c r="B7" s="308" t="s">
        <v>662</v>
      </c>
      <c r="C7" s="269">
        <v>7.5</v>
      </c>
      <c r="D7" s="306">
        <v>7.1</v>
      </c>
      <c r="E7" s="306">
        <v>4</v>
      </c>
      <c r="F7" s="306">
        <v>5.75</v>
      </c>
      <c r="G7" s="311">
        <v>8.5</v>
      </c>
      <c r="H7" s="312">
        <v>7</v>
      </c>
      <c r="I7" s="270">
        <f t="shared" si="0"/>
        <v>7.083333333333333</v>
      </c>
      <c r="J7" s="270">
        <f t="shared" si="1"/>
        <v>39.85</v>
      </c>
    </row>
    <row r="8" spans="1:10" ht="18.75" customHeight="1">
      <c r="A8" s="68">
        <v>6</v>
      </c>
      <c r="B8" s="308" t="s">
        <v>662</v>
      </c>
      <c r="C8" s="269">
        <v>7</v>
      </c>
      <c r="D8" s="306">
        <v>2.8</v>
      </c>
      <c r="E8" s="306">
        <v>2</v>
      </c>
      <c r="F8" s="306">
        <v>2.25</v>
      </c>
      <c r="G8" s="311">
        <v>6.5</v>
      </c>
      <c r="H8" s="312">
        <v>2.75</v>
      </c>
      <c r="I8" s="270">
        <f t="shared" si="0"/>
        <v>3.8333333333333335</v>
      </c>
      <c r="J8" s="270">
        <f t="shared" si="1"/>
        <v>23.3</v>
      </c>
    </row>
    <row r="9" spans="1:10" ht="18.75" customHeight="1">
      <c r="A9" s="68">
        <v>7</v>
      </c>
      <c r="B9" s="308" t="s">
        <v>663</v>
      </c>
      <c r="C9" s="269">
        <v>6</v>
      </c>
      <c r="D9" s="306">
        <v>3.8</v>
      </c>
      <c r="E9" s="306">
        <v>1.5</v>
      </c>
      <c r="F9" s="306">
        <v>3.25</v>
      </c>
      <c r="G9" s="311">
        <v>3</v>
      </c>
      <c r="H9" s="312">
        <v>3.25</v>
      </c>
      <c r="I9" s="270">
        <f t="shared" si="0"/>
        <v>3.1666666666666665</v>
      </c>
      <c r="J9" s="270">
        <f t="shared" si="1"/>
        <v>20.8</v>
      </c>
    </row>
    <row r="10" spans="1:10" ht="18.75" customHeight="1">
      <c r="A10" s="68">
        <v>8</v>
      </c>
      <c r="B10" s="308" t="s">
        <v>664</v>
      </c>
      <c r="C10" s="269">
        <v>4.5</v>
      </c>
      <c r="D10" s="306">
        <v>1</v>
      </c>
      <c r="E10" s="306">
        <v>4.5</v>
      </c>
      <c r="F10" s="306">
        <v>3.25</v>
      </c>
      <c r="G10" s="311">
        <v>7.5</v>
      </c>
      <c r="H10" s="312">
        <v>2.25</v>
      </c>
      <c r="I10" s="270">
        <f t="shared" si="0"/>
        <v>4.333333333333333</v>
      </c>
      <c r="J10" s="270">
        <f t="shared" si="1"/>
        <v>23</v>
      </c>
    </row>
    <row r="11" spans="1:10" ht="18.75" customHeight="1">
      <c r="A11" s="68">
        <v>9</v>
      </c>
      <c r="B11" s="308" t="s">
        <v>665</v>
      </c>
      <c r="C11" s="269">
        <v>2.5</v>
      </c>
      <c r="D11" s="306">
        <v>3.7</v>
      </c>
      <c r="E11" s="306">
        <v>4</v>
      </c>
      <c r="F11" s="306">
        <v>3.75</v>
      </c>
      <c r="G11" s="311">
        <v>4.5</v>
      </c>
      <c r="H11" s="312">
        <v>4.5</v>
      </c>
      <c r="I11" s="270">
        <f t="shared" si="0"/>
        <v>4.25</v>
      </c>
      <c r="J11" s="270">
        <f t="shared" si="1"/>
        <v>22.95</v>
      </c>
    </row>
    <row r="12" spans="1:10" ht="18.75" customHeight="1">
      <c r="A12" s="68">
        <v>10</v>
      </c>
      <c r="B12" s="308" t="s">
        <v>666</v>
      </c>
      <c r="C12" s="269">
        <v>6.5</v>
      </c>
      <c r="D12" s="306">
        <v>2</v>
      </c>
      <c r="E12" s="306">
        <v>3</v>
      </c>
      <c r="F12" s="306">
        <v>4.75</v>
      </c>
      <c r="G12" s="311">
        <v>7</v>
      </c>
      <c r="H12" s="312">
        <v>5.25</v>
      </c>
      <c r="I12" s="270">
        <f t="shared" si="0"/>
        <v>5.666666666666667</v>
      </c>
      <c r="J12" s="270">
        <f t="shared" si="1"/>
        <v>28.5</v>
      </c>
    </row>
    <row r="13" spans="1:10" ht="18.75" customHeight="1">
      <c r="A13" s="68">
        <v>11</v>
      </c>
      <c r="B13" s="308" t="s">
        <v>667</v>
      </c>
      <c r="C13" s="269">
        <v>8.5</v>
      </c>
      <c r="D13" s="306">
        <v>5.5</v>
      </c>
      <c r="E13" s="306">
        <v>6</v>
      </c>
      <c r="F13" s="306">
        <v>5.5</v>
      </c>
      <c r="G13" s="311">
        <v>8</v>
      </c>
      <c r="H13" s="312">
        <v>5.75</v>
      </c>
      <c r="I13" s="270">
        <f t="shared" si="0"/>
        <v>6.416666666666667</v>
      </c>
      <c r="J13" s="270">
        <f t="shared" si="1"/>
        <v>39.25</v>
      </c>
    </row>
    <row r="14" spans="1:10" ht="18.75" customHeight="1">
      <c r="A14" s="68">
        <v>12</v>
      </c>
      <c r="B14" s="308" t="s">
        <v>668</v>
      </c>
      <c r="C14" s="269">
        <v>8</v>
      </c>
      <c r="D14" s="306">
        <v>8.3</v>
      </c>
      <c r="E14" s="306">
        <v>5.5</v>
      </c>
      <c r="F14" s="306">
        <v>5.5</v>
      </c>
      <c r="G14" s="311">
        <v>7.5</v>
      </c>
      <c r="H14" s="312">
        <v>7.75</v>
      </c>
      <c r="I14" s="270">
        <f t="shared" si="0"/>
        <v>6.916666666666667</v>
      </c>
      <c r="J14" s="270">
        <f t="shared" si="1"/>
        <v>42.55</v>
      </c>
    </row>
    <row r="15" spans="1:10" ht="18.75" customHeight="1">
      <c r="A15" s="68">
        <v>13</v>
      </c>
      <c r="B15" s="308" t="s">
        <v>669</v>
      </c>
      <c r="C15" s="269">
        <v>8</v>
      </c>
      <c r="D15" s="306">
        <v>7</v>
      </c>
      <c r="E15" s="306">
        <v>6</v>
      </c>
      <c r="F15" s="306">
        <v>6.25</v>
      </c>
      <c r="G15" s="311">
        <v>8</v>
      </c>
      <c r="H15" s="312">
        <v>7.25</v>
      </c>
      <c r="I15" s="270">
        <f t="shared" si="0"/>
        <v>7.166666666666667</v>
      </c>
      <c r="J15" s="270">
        <f t="shared" si="1"/>
        <v>42.5</v>
      </c>
    </row>
    <row r="16" spans="1:10" ht="18.75" customHeight="1">
      <c r="A16" s="68">
        <v>14</v>
      </c>
      <c r="B16" s="308" t="s">
        <v>670</v>
      </c>
      <c r="C16" s="269">
        <v>8.5</v>
      </c>
      <c r="D16" s="306">
        <v>7</v>
      </c>
      <c r="E16" s="306">
        <v>6</v>
      </c>
      <c r="F16" s="306">
        <v>6.75</v>
      </c>
      <c r="G16" s="311">
        <v>8</v>
      </c>
      <c r="H16" s="312">
        <v>6.25</v>
      </c>
      <c r="I16" s="270">
        <f t="shared" si="0"/>
        <v>7</v>
      </c>
      <c r="J16" s="270">
        <f t="shared" si="1"/>
        <v>42.5</v>
      </c>
    </row>
    <row r="17" spans="1:10" ht="18.75" customHeight="1">
      <c r="A17" s="68">
        <v>15</v>
      </c>
      <c r="B17" s="308" t="s">
        <v>671</v>
      </c>
      <c r="C17" s="269">
        <v>4.5</v>
      </c>
      <c r="D17" s="306">
        <v>6.8</v>
      </c>
      <c r="E17" s="306">
        <v>6</v>
      </c>
      <c r="F17" s="306">
        <v>6</v>
      </c>
      <c r="G17" s="311">
        <v>7.5</v>
      </c>
      <c r="H17" s="312">
        <v>6.75</v>
      </c>
      <c r="I17" s="270">
        <f t="shared" si="0"/>
        <v>6.75</v>
      </c>
      <c r="J17" s="270">
        <f t="shared" si="1"/>
        <v>37.55</v>
      </c>
    </row>
    <row r="18" spans="1:10" ht="18.75" customHeight="1">
      <c r="A18" s="68">
        <v>16</v>
      </c>
      <c r="B18" s="308" t="s">
        <v>672</v>
      </c>
      <c r="C18" s="269">
        <v>7.5</v>
      </c>
      <c r="D18" s="306">
        <v>4.8</v>
      </c>
      <c r="E18" s="306">
        <v>5</v>
      </c>
      <c r="F18" s="306">
        <v>3.5</v>
      </c>
      <c r="G18" s="311">
        <v>7.5</v>
      </c>
      <c r="H18" s="312">
        <v>4.75</v>
      </c>
      <c r="I18" s="270">
        <f t="shared" si="0"/>
        <v>5.25</v>
      </c>
      <c r="J18" s="270">
        <f t="shared" si="1"/>
        <v>33.05</v>
      </c>
    </row>
    <row r="19" spans="1:10" ht="18.75" customHeight="1">
      <c r="A19" s="68">
        <v>17</v>
      </c>
      <c r="B19" s="308" t="s">
        <v>553</v>
      </c>
      <c r="C19" s="269">
        <v>7.5</v>
      </c>
      <c r="D19" s="306">
        <v>6.6</v>
      </c>
      <c r="E19" s="306">
        <v>6.5</v>
      </c>
      <c r="F19" s="306">
        <v>5.75</v>
      </c>
      <c r="G19" s="311">
        <v>7</v>
      </c>
      <c r="H19" s="312">
        <v>7.75</v>
      </c>
      <c r="I19" s="270">
        <f t="shared" si="0"/>
        <v>6.833333333333333</v>
      </c>
      <c r="J19" s="270">
        <f t="shared" si="1"/>
        <v>41.1</v>
      </c>
    </row>
    <row r="20" spans="1:10" ht="18.75" customHeight="1">
      <c r="A20" s="68">
        <v>18</v>
      </c>
      <c r="B20" s="308" t="s">
        <v>673</v>
      </c>
      <c r="C20" s="269">
        <v>7</v>
      </c>
      <c r="D20" s="306">
        <v>5.7</v>
      </c>
      <c r="E20" s="306">
        <v>3</v>
      </c>
      <c r="F20" s="306">
        <v>4.75</v>
      </c>
      <c r="G20" s="311">
        <v>7</v>
      </c>
      <c r="H20" s="312">
        <v>4.75</v>
      </c>
      <c r="I20" s="270">
        <f t="shared" si="0"/>
        <v>5.5</v>
      </c>
      <c r="J20" s="270">
        <f t="shared" si="1"/>
        <v>32.2</v>
      </c>
    </row>
    <row r="21" spans="1:10" ht="18.75" customHeight="1">
      <c r="A21" s="68">
        <v>19</v>
      </c>
      <c r="B21" s="308" t="s">
        <v>674</v>
      </c>
      <c r="C21" s="269">
        <v>5.5</v>
      </c>
      <c r="D21" s="306">
        <v>5.6</v>
      </c>
      <c r="E21" s="306">
        <v>5.5</v>
      </c>
      <c r="F21" s="306">
        <v>5.75</v>
      </c>
      <c r="G21" s="311">
        <v>7</v>
      </c>
      <c r="H21" s="312">
        <v>5.75</v>
      </c>
      <c r="I21" s="270">
        <f t="shared" si="0"/>
        <v>6.166666666666667</v>
      </c>
      <c r="J21" s="270">
        <f t="shared" si="1"/>
        <v>35.1</v>
      </c>
    </row>
    <row r="22" spans="1:10" ht="18.75" customHeight="1">
      <c r="A22" s="68">
        <v>20</v>
      </c>
      <c r="B22" s="308" t="s">
        <v>675</v>
      </c>
      <c r="C22" s="269">
        <v>0</v>
      </c>
      <c r="D22" s="306">
        <v>6.6</v>
      </c>
      <c r="E22" s="306">
        <v>3.5</v>
      </c>
      <c r="F22" s="306">
        <v>4.5</v>
      </c>
      <c r="G22" s="311">
        <v>6.5</v>
      </c>
      <c r="H22" s="312">
        <v>5.5</v>
      </c>
      <c r="I22" s="270">
        <f t="shared" si="0"/>
        <v>5.5</v>
      </c>
      <c r="J22" s="270">
        <f t="shared" si="1"/>
        <v>26.6</v>
      </c>
    </row>
    <row r="23" spans="1:10" ht="18.75" customHeight="1">
      <c r="A23" s="68">
        <v>21</v>
      </c>
      <c r="B23" s="308" t="s">
        <v>676</v>
      </c>
      <c r="C23" s="269">
        <v>7.5</v>
      </c>
      <c r="D23" s="306">
        <v>7.6</v>
      </c>
      <c r="E23" s="306">
        <v>3</v>
      </c>
      <c r="F23" s="306">
        <v>4.25</v>
      </c>
      <c r="G23" s="311">
        <v>6</v>
      </c>
      <c r="H23" s="312">
        <v>5</v>
      </c>
      <c r="I23" s="270">
        <f t="shared" si="0"/>
        <v>5.083333333333333</v>
      </c>
      <c r="J23" s="270">
        <f t="shared" si="1"/>
        <v>33.35</v>
      </c>
    </row>
    <row r="24" spans="1:10" ht="18.75" customHeight="1">
      <c r="A24" s="68">
        <v>22</v>
      </c>
      <c r="B24" s="308" t="s">
        <v>677</v>
      </c>
      <c r="C24" s="269">
        <v>7</v>
      </c>
      <c r="D24" s="306">
        <v>5.6</v>
      </c>
      <c r="E24" s="306">
        <v>4.5</v>
      </c>
      <c r="F24" s="306">
        <v>5.25</v>
      </c>
      <c r="G24" s="311">
        <v>6.5</v>
      </c>
      <c r="H24" s="312">
        <v>4.25</v>
      </c>
      <c r="I24" s="270">
        <f t="shared" si="0"/>
        <v>5.333333333333333</v>
      </c>
      <c r="J24" s="270">
        <f t="shared" si="1"/>
        <v>33.1</v>
      </c>
    </row>
    <row r="25" spans="1:10" ht="18.75" customHeight="1">
      <c r="A25" s="68">
        <v>23</v>
      </c>
      <c r="B25" s="308" t="s">
        <v>678</v>
      </c>
      <c r="C25" s="269">
        <v>6</v>
      </c>
      <c r="D25" s="306">
        <v>6.9</v>
      </c>
      <c r="E25" s="306">
        <v>5.5</v>
      </c>
      <c r="F25" s="306">
        <v>4</v>
      </c>
      <c r="G25" s="311">
        <v>5.5</v>
      </c>
      <c r="H25" s="312">
        <v>3.25</v>
      </c>
      <c r="I25" s="270">
        <f t="shared" si="0"/>
        <v>4.25</v>
      </c>
      <c r="J25" s="270">
        <f t="shared" si="1"/>
        <v>31.15</v>
      </c>
    </row>
    <row r="26" spans="1:10" ht="18.75" customHeight="1">
      <c r="A26" s="68">
        <v>24</v>
      </c>
      <c r="B26" s="308" t="s">
        <v>679</v>
      </c>
      <c r="C26" s="269">
        <v>6</v>
      </c>
      <c r="D26" s="306">
        <v>6.8</v>
      </c>
      <c r="E26" s="306">
        <v>5</v>
      </c>
      <c r="F26" s="306">
        <v>4.5</v>
      </c>
      <c r="G26" s="311">
        <v>6.5</v>
      </c>
      <c r="H26" s="312">
        <v>5.25</v>
      </c>
      <c r="I26" s="270">
        <f t="shared" si="0"/>
        <v>5.416666666666667</v>
      </c>
      <c r="J26" s="270">
        <f t="shared" si="1"/>
        <v>34.05</v>
      </c>
    </row>
    <row r="27" spans="1:10" ht="18.75" customHeight="1">
      <c r="A27" s="68">
        <v>25</v>
      </c>
      <c r="B27" s="308" t="s">
        <v>680</v>
      </c>
      <c r="C27" s="269">
        <v>7</v>
      </c>
      <c r="D27" s="306">
        <v>5.4</v>
      </c>
      <c r="E27" s="306">
        <v>5.5</v>
      </c>
      <c r="F27" s="306">
        <v>1.75</v>
      </c>
      <c r="G27" s="311">
        <v>5.5</v>
      </c>
      <c r="H27" s="312">
        <v>4.25</v>
      </c>
      <c r="I27" s="270">
        <f t="shared" si="0"/>
        <v>3.8333333333333335</v>
      </c>
      <c r="J27" s="270">
        <f t="shared" si="1"/>
        <v>29.4</v>
      </c>
    </row>
    <row r="28" spans="1:10" ht="18.75" customHeight="1">
      <c r="A28" s="68">
        <v>26</v>
      </c>
      <c r="B28" s="308" t="s">
        <v>567</v>
      </c>
      <c r="C28" s="269">
        <v>8</v>
      </c>
      <c r="D28" s="306">
        <v>2.7</v>
      </c>
      <c r="E28" s="306">
        <v>4.5</v>
      </c>
      <c r="F28" s="306">
        <v>3.75</v>
      </c>
      <c r="G28" s="311">
        <v>5.5</v>
      </c>
      <c r="H28" s="312">
        <v>3</v>
      </c>
      <c r="I28" s="270">
        <f t="shared" si="0"/>
        <v>4.083333333333333</v>
      </c>
      <c r="J28" s="270">
        <f t="shared" si="1"/>
        <v>27.45</v>
      </c>
    </row>
    <row r="29" spans="1:10" ht="18">
      <c r="A29" s="68">
        <v>27</v>
      </c>
      <c r="B29" s="308" t="s">
        <v>681</v>
      </c>
      <c r="C29" s="269">
        <v>7.5</v>
      </c>
      <c r="D29" s="306">
        <v>7.1</v>
      </c>
      <c r="E29" s="306">
        <v>4</v>
      </c>
      <c r="F29" s="306">
        <v>5.5</v>
      </c>
      <c r="G29" s="311">
        <v>7</v>
      </c>
      <c r="H29" s="312">
        <v>4</v>
      </c>
      <c r="I29" s="270">
        <f t="shared" si="0"/>
        <v>5.5</v>
      </c>
      <c r="J29" s="270">
        <f t="shared" si="1"/>
        <v>35.1</v>
      </c>
    </row>
    <row r="30" spans="1:10" ht="18.75" customHeight="1">
      <c r="A30" s="68">
        <v>28</v>
      </c>
      <c r="B30" s="308" t="s">
        <v>682</v>
      </c>
      <c r="C30" s="269">
        <v>6.5</v>
      </c>
      <c r="D30" s="306">
        <v>2.9</v>
      </c>
      <c r="E30" s="306">
        <v>4</v>
      </c>
      <c r="F30" s="306">
        <v>4.75</v>
      </c>
      <c r="G30" s="311">
        <v>7</v>
      </c>
      <c r="H30" s="312">
        <v>1.75</v>
      </c>
      <c r="I30" s="270">
        <f>(F30+G30+H30)/3</f>
        <v>4.5</v>
      </c>
      <c r="J30" s="270">
        <f>C30+D30+E30+F30+G30+H30</f>
        <v>26.9</v>
      </c>
    </row>
    <row r="31" spans="1:10" ht="18">
      <c r="A31" s="68">
        <v>29</v>
      </c>
      <c r="B31" s="308" t="s">
        <v>683</v>
      </c>
      <c r="C31" s="269">
        <v>7.5</v>
      </c>
      <c r="D31" s="306">
        <v>5.7</v>
      </c>
      <c r="E31" s="306">
        <v>3</v>
      </c>
      <c r="F31" s="306">
        <v>3.75</v>
      </c>
      <c r="G31" s="311">
        <v>6.5</v>
      </c>
      <c r="H31" s="312">
        <v>3</v>
      </c>
      <c r="I31" s="270">
        <f aca="true" t="shared" si="2" ref="I31:I39">(F31+G31+H31)/3</f>
        <v>4.416666666666667</v>
      </c>
      <c r="J31" s="270">
        <f aca="true" t="shared" si="3" ref="J31:J39">C31+D31+E31+F31+G31+H31</f>
        <v>29.45</v>
      </c>
    </row>
    <row r="32" spans="1:10" ht="18">
      <c r="A32" s="68">
        <v>30</v>
      </c>
      <c r="B32" s="308" t="s">
        <v>684</v>
      </c>
      <c r="C32" s="269">
        <v>5</v>
      </c>
      <c r="D32" s="306">
        <v>5.9</v>
      </c>
      <c r="E32" s="306">
        <v>4.6</v>
      </c>
      <c r="F32" s="306">
        <v>4.75</v>
      </c>
      <c r="G32" s="311">
        <v>6.5</v>
      </c>
      <c r="H32" s="312">
        <v>5.5</v>
      </c>
      <c r="I32" s="270">
        <f t="shared" si="2"/>
        <v>5.583333333333333</v>
      </c>
      <c r="J32" s="270">
        <f t="shared" si="3"/>
        <v>32.25</v>
      </c>
    </row>
    <row r="33" spans="1:10" ht="18">
      <c r="A33" s="68">
        <v>31</v>
      </c>
      <c r="B33" s="308" t="s">
        <v>685</v>
      </c>
      <c r="C33" s="269"/>
      <c r="D33" s="306"/>
      <c r="E33" s="306"/>
      <c r="F33" s="306"/>
      <c r="G33" s="311"/>
      <c r="H33" s="312"/>
      <c r="I33" s="270"/>
      <c r="J33" s="270"/>
    </row>
    <row r="34" spans="1:10" ht="18">
      <c r="A34" s="68">
        <v>32</v>
      </c>
      <c r="B34" s="308" t="s">
        <v>613</v>
      </c>
      <c r="C34" s="269">
        <v>7.5</v>
      </c>
      <c r="D34" s="306">
        <v>4.2</v>
      </c>
      <c r="E34" s="306">
        <v>5</v>
      </c>
      <c r="F34" s="306">
        <v>3.5</v>
      </c>
      <c r="G34" s="311">
        <v>6.25</v>
      </c>
      <c r="H34" s="312">
        <v>2.5</v>
      </c>
      <c r="I34" s="270">
        <f t="shared" si="2"/>
        <v>4.083333333333333</v>
      </c>
      <c r="J34" s="270">
        <f t="shared" si="3"/>
        <v>28.95</v>
      </c>
    </row>
    <row r="35" spans="1:10" ht="18">
      <c r="A35" s="68">
        <v>33</v>
      </c>
      <c r="B35" s="308" t="s">
        <v>686</v>
      </c>
      <c r="C35" s="269">
        <v>5</v>
      </c>
      <c r="D35" s="306">
        <v>4.7</v>
      </c>
      <c r="E35" s="306">
        <v>5</v>
      </c>
      <c r="F35" s="306">
        <v>6</v>
      </c>
      <c r="G35" s="311">
        <v>5.5</v>
      </c>
      <c r="H35" s="312">
        <v>2.75</v>
      </c>
      <c r="I35" s="270">
        <f t="shared" si="2"/>
        <v>4.75</v>
      </c>
      <c r="J35" s="270">
        <f t="shared" si="3"/>
        <v>28.95</v>
      </c>
    </row>
    <row r="36" spans="1:10" ht="18">
      <c r="A36" s="68">
        <v>34</v>
      </c>
      <c r="B36" s="308" t="s">
        <v>687</v>
      </c>
      <c r="C36" s="269">
        <v>6.5</v>
      </c>
      <c r="D36" s="306">
        <v>6.4</v>
      </c>
      <c r="E36" s="306">
        <v>4.5</v>
      </c>
      <c r="F36" s="306">
        <v>5.5</v>
      </c>
      <c r="G36" s="311">
        <v>7</v>
      </c>
      <c r="H36" s="312">
        <v>6.75</v>
      </c>
      <c r="I36" s="270">
        <f t="shared" si="2"/>
        <v>6.416666666666667</v>
      </c>
      <c r="J36" s="270">
        <f t="shared" si="3"/>
        <v>36.65</v>
      </c>
    </row>
    <row r="37" spans="1:10" ht="18">
      <c r="A37" s="68">
        <v>35</v>
      </c>
      <c r="B37" s="308" t="s">
        <v>688</v>
      </c>
      <c r="C37" s="269">
        <v>5</v>
      </c>
      <c r="D37" s="306">
        <v>3.2</v>
      </c>
      <c r="E37" s="306">
        <v>2</v>
      </c>
      <c r="F37" s="306">
        <v>6</v>
      </c>
      <c r="G37" s="311">
        <v>5.75</v>
      </c>
      <c r="H37" s="312">
        <v>6.5</v>
      </c>
      <c r="I37" s="270">
        <f t="shared" si="2"/>
        <v>6.083333333333333</v>
      </c>
      <c r="J37" s="270">
        <f t="shared" si="3"/>
        <v>28.45</v>
      </c>
    </row>
    <row r="38" spans="1:10" ht="18">
      <c r="A38" s="68">
        <v>36</v>
      </c>
      <c r="B38" s="308" t="s">
        <v>689</v>
      </c>
      <c r="C38" s="269">
        <v>5</v>
      </c>
      <c r="D38" s="306">
        <v>3.4</v>
      </c>
      <c r="E38" s="306">
        <v>3.5</v>
      </c>
      <c r="F38" s="306">
        <v>4.75</v>
      </c>
      <c r="G38" s="311">
        <v>5.25</v>
      </c>
      <c r="H38" s="312">
        <v>3</v>
      </c>
      <c r="I38" s="270">
        <f t="shared" si="2"/>
        <v>4.333333333333333</v>
      </c>
      <c r="J38" s="270">
        <f t="shared" si="3"/>
        <v>24.9</v>
      </c>
    </row>
    <row r="39" spans="1:10" ht="18">
      <c r="A39" s="68">
        <v>37</v>
      </c>
      <c r="B39" s="308" t="s">
        <v>690</v>
      </c>
      <c r="C39" s="269">
        <v>6</v>
      </c>
      <c r="D39" s="306">
        <v>5.6</v>
      </c>
      <c r="E39" s="306">
        <v>4.5</v>
      </c>
      <c r="F39" s="306">
        <v>4.5</v>
      </c>
      <c r="G39" s="311">
        <v>7</v>
      </c>
      <c r="H39" s="312">
        <v>3.25</v>
      </c>
      <c r="I39" s="270">
        <f t="shared" si="2"/>
        <v>4.916666666666667</v>
      </c>
      <c r="J39" s="270">
        <f t="shared" si="3"/>
        <v>30.85</v>
      </c>
    </row>
    <row r="40" spans="1:10" ht="18">
      <c r="A40" s="68">
        <v>38</v>
      </c>
      <c r="B40" s="310"/>
      <c r="C40" s="312"/>
      <c r="D40" s="312"/>
      <c r="E40" s="312"/>
      <c r="F40" s="312"/>
      <c r="G40" s="312"/>
      <c r="H40" s="335"/>
      <c r="I40" s="336"/>
      <c r="J40" s="336"/>
    </row>
    <row r="41" spans="1:10" ht="18">
      <c r="A41" s="68">
        <v>39</v>
      </c>
      <c r="B41" s="310"/>
      <c r="C41" s="312"/>
      <c r="D41" s="312"/>
      <c r="E41" s="312"/>
      <c r="F41" s="312"/>
      <c r="G41" s="312"/>
      <c r="H41" s="335"/>
      <c r="I41" s="336"/>
      <c r="J41" s="336"/>
    </row>
    <row r="42" spans="1:10" ht="18">
      <c r="A42" s="304">
        <v>40</v>
      </c>
      <c r="B42" s="310"/>
      <c r="C42" s="312"/>
      <c r="D42" s="312"/>
      <c r="E42" s="312"/>
      <c r="F42" s="312"/>
      <c r="G42" s="312"/>
      <c r="H42" s="335"/>
      <c r="I42" s="336"/>
      <c r="J42" s="336"/>
    </row>
    <row r="43" spans="1:10" s="245" customFormat="1" ht="18.75">
      <c r="A43" s="229"/>
      <c r="B43" s="226"/>
      <c r="C43" s="238"/>
      <c r="D43" s="238"/>
      <c r="E43" s="238"/>
      <c r="F43" s="238"/>
      <c r="G43" s="238"/>
      <c r="H43" s="239"/>
      <c r="I43" s="240"/>
      <c r="J43" s="240"/>
    </row>
    <row r="44" spans="1:10" ht="18">
      <c r="A44" s="247"/>
      <c r="B44" s="248"/>
      <c r="C44" s="177"/>
      <c r="D44" s="177"/>
      <c r="E44" s="177"/>
      <c r="F44" s="177"/>
      <c r="G44" s="177"/>
      <c r="H44" s="225"/>
      <c r="I44" s="246"/>
      <c r="J44" s="230"/>
    </row>
    <row r="45" spans="1:10" ht="19.5" customHeight="1">
      <c r="A45" s="229"/>
      <c r="B45" s="244"/>
      <c r="C45" s="230"/>
      <c r="D45" s="230"/>
      <c r="E45" s="230"/>
      <c r="F45" s="230"/>
      <c r="G45" s="230"/>
      <c r="H45" s="230"/>
      <c r="I45" s="230"/>
      <c r="J45" s="230"/>
    </row>
    <row r="46" spans="1:9" ht="19.5" customHeight="1">
      <c r="A46" s="229"/>
      <c r="B46" s="244"/>
      <c r="C46" s="230"/>
      <c r="D46" s="230"/>
      <c r="E46" s="230"/>
      <c r="F46" s="230"/>
      <c r="G46" s="230"/>
      <c r="H46" s="230"/>
      <c r="I46" s="230"/>
    </row>
    <row r="47" spans="1:9" ht="19.5" customHeight="1">
      <c r="A47" s="229"/>
      <c r="B47" s="244"/>
      <c r="C47" s="230"/>
      <c r="D47" s="230"/>
      <c r="E47" s="230"/>
      <c r="F47" s="230"/>
      <c r="G47" s="230"/>
      <c r="H47" s="230"/>
      <c r="I47" s="230"/>
    </row>
    <row r="48" spans="1:9" ht="19.5" customHeight="1">
      <c r="A48" s="229"/>
      <c r="B48" s="244"/>
      <c r="C48" s="230"/>
      <c r="D48" s="230"/>
      <c r="E48" s="230"/>
      <c r="F48" s="230"/>
      <c r="G48" s="230"/>
      <c r="H48" s="230"/>
      <c r="I48" s="230"/>
    </row>
    <row r="49" spans="1:9" ht="19.5" customHeight="1">
      <c r="A49" s="229"/>
      <c r="B49" s="244"/>
      <c r="C49" s="230"/>
      <c r="D49" s="230"/>
      <c r="E49" s="230"/>
      <c r="F49" s="230"/>
      <c r="G49" s="230"/>
      <c r="H49" s="230"/>
      <c r="I49" s="230"/>
    </row>
    <row r="50" spans="1:10" s="232" customFormat="1" ht="18">
      <c r="A50" s="241"/>
      <c r="B50" s="242"/>
      <c r="C50" s="231">
        <f>COUNTIF(C3:C42,"&gt;=5")</f>
        <v>32</v>
      </c>
      <c r="D50" s="231">
        <f aca="true" t="shared" si="4" ref="D50:I50">COUNTIF(D3:D42,"&gt;=5")</f>
        <v>23</v>
      </c>
      <c r="E50" s="231">
        <f t="shared" si="4"/>
        <v>17</v>
      </c>
      <c r="F50" s="231">
        <f t="shared" si="4"/>
        <v>15</v>
      </c>
      <c r="G50" s="231">
        <f t="shared" si="4"/>
        <v>34</v>
      </c>
      <c r="H50" s="231">
        <f t="shared" si="4"/>
        <v>17</v>
      </c>
      <c r="I50" s="231">
        <f t="shared" si="4"/>
        <v>23</v>
      </c>
      <c r="J50" s="231">
        <f>COUNTIF(J3:J42,"&gt;=30")</f>
        <v>22</v>
      </c>
    </row>
    <row r="51" spans="1:10" s="228" customFormat="1" ht="18">
      <c r="A51" s="234"/>
      <c r="B51" s="243"/>
      <c r="C51" s="235">
        <f>COUNT(C3:C42)</f>
        <v>36</v>
      </c>
      <c r="D51" s="235">
        <f aca="true" t="shared" si="5" ref="D51:J51">COUNT(D3:D42)</f>
        <v>36</v>
      </c>
      <c r="E51" s="235">
        <f t="shared" si="5"/>
        <v>36</v>
      </c>
      <c r="F51" s="235">
        <f t="shared" si="5"/>
        <v>36</v>
      </c>
      <c r="G51" s="235">
        <f t="shared" si="5"/>
        <v>36</v>
      </c>
      <c r="H51" s="235">
        <f t="shared" si="5"/>
        <v>36</v>
      </c>
      <c r="I51" s="235">
        <f t="shared" si="5"/>
        <v>36</v>
      </c>
      <c r="J51" s="235">
        <f t="shared" si="5"/>
        <v>36</v>
      </c>
    </row>
    <row r="52" spans="1:10" ht="18">
      <c r="A52" s="229"/>
      <c r="B52" s="244"/>
      <c r="C52" s="230"/>
      <c r="D52" s="230"/>
      <c r="E52" s="230"/>
      <c r="F52" s="230"/>
      <c r="G52" s="230"/>
      <c r="H52" s="230"/>
      <c r="I52" s="230"/>
      <c r="J52" s="230"/>
    </row>
    <row r="53" spans="1:10" ht="18">
      <c r="A53" s="229"/>
      <c r="B53" s="244"/>
      <c r="C53" s="236">
        <f>C50/C51*100</f>
        <v>88.88888888888889</v>
      </c>
      <c r="D53" s="236">
        <f aca="true" t="shared" si="6" ref="D53:J53">D50/D51*100</f>
        <v>63.888888888888886</v>
      </c>
      <c r="E53" s="236">
        <f t="shared" si="6"/>
        <v>47.22222222222222</v>
      </c>
      <c r="F53" s="236">
        <f t="shared" si="6"/>
        <v>41.66666666666667</v>
      </c>
      <c r="G53" s="236">
        <f t="shared" si="6"/>
        <v>94.44444444444444</v>
      </c>
      <c r="H53" s="236">
        <f t="shared" si="6"/>
        <v>47.22222222222222</v>
      </c>
      <c r="I53" s="236">
        <f t="shared" si="6"/>
        <v>63.888888888888886</v>
      </c>
      <c r="J53" s="236">
        <f t="shared" si="6"/>
        <v>61.111111111111114</v>
      </c>
    </row>
    <row r="54" spans="1:9" ht="18">
      <c r="A54" s="229"/>
      <c r="B54" s="244"/>
      <c r="C54" s="230"/>
      <c r="D54" s="230"/>
      <c r="E54" s="230"/>
      <c r="F54" s="230"/>
      <c r="G54" s="230"/>
      <c r="H54" s="230"/>
      <c r="I54" s="230"/>
    </row>
    <row r="55" spans="1:9" ht="18">
      <c r="A55" s="229"/>
      <c r="B55" s="230"/>
      <c r="C55" s="230"/>
      <c r="D55" s="230"/>
      <c r="E55" s="230"/>
      <c r="F55" s="230"/>
      <c r="G55" s="230"/>
      <c r="H55" s="230"/>
      <c r="I55" s="230"/>
    </row>
    <row r="56" spans="1:9" ht="18">
      <c r="A56" s="229"/>
      <c r="B56" s="230"/>
      <c r="C56" s="230"/>
      <c r="D56" s="230"/>
      <c r="E56" s="230"/>
      <c r="F56" s="230"/>
      <c r="G56" s="230"/>
      <c r="H56" s="230"/>
      <c r="I56" s="230"/>
    </row>
    <row r="57" spans="1:9" ht="18">
      <c r="A57" s="229"/>
      <c r="B57" s="230"/>
      <c r="C57" s="230"/>
      <c r="D57" s="230"/>
      <c r="E57" s="230"/>
      <c r="F57" s="230"/>
      <c r="G57" s="230"/>
      <c r="H57" s="230"/>
      <c r="I57" s="230"/>
    </row>
    <row r="58" spans="1:9" ht="18">
      <c r="A58" s="229"/>
      <c r="B58" s="230"/>
      <c r="C58" s="230"/>
      <c r="D58" s="230"/>
      <c r="E58" s="230"/>
      <c r="F58" s="230"/>
      <c r="G58" s="230"/>
      <c r="H58" s="230"/>
      <c r="I58" s="230"/>
    </row>
    <row r="59" spans="1:9" ht="18">
      <c r="A59" s="229"/>
      <c r="B59" s="230"/>
      <c r="C59" s="230"/>
      <c r="D59" s="230"/>
      <c r="E59" s="230"/>
      <c r="F59" s="230"/>
      <c r="G59" s="230"/>
      <c r="H59" s="230"/>
      <c r="I59" s="230"/>
    </row>
    <row r="60" spans="1:9" ht="18">
      <c r="A60" s="229"/>
      <c r="B60" s="230"/>
      <c r="C60" s="230"/>
      <c r="D60" s="230"/>
      <c r="E60" s="230"/>
      <c r="F60" s="230"/>
      <c r="G60" s="230"/>
      <c r="H60" s="230"/>
      <c r="I60" s="230"/>
    </row>
    <row r="61" spans="1:9" ht="18">
      <c r="A61" s="229"/>
      <c r="B61" s="230"/>
      <c r="C61" s="230"/>
      <c r="D61" s="230"/>
      <c r="E61" s="230"/>
      <c r="F61" s="230"/>
      <c r="G61" s="230"/>
      <c r="H61" s="230"/>
      <c r="I61" s="230"/>
    </row>
    <row r="62" spans="1:9" ht="18">
      <c r="A62" s="229"/>
      <c r="B62" s="230"/>
      <c r="C62" s="230"/>
      <c r="D62" s="230"/>
      <c r="E62" s="230"/>
      <c r="F62" s="230"/>
      <c r="G62" s="230"/>
      <c r="H62" s="230"/>
      <c r="I62" s="230"/>
    </row>
    <row r="63" spans="1:9" ht="18">
      <c r="A63" s="229"/>
      <c r="B63" s="230"/>
      <c r="C63" s="230"/>
      <c r="D63" s="230"/>
      <c r="E63" s="230"/>
      <c r="F63" s="230"/>
      <c r="G63" s="230"/>
      <c r="H63" s="230"/>
      <c r="I63" s="230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2362204724409449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3"/>
  <sheetViews>
    <sheetView zoomScale="85" zoomScaleNormal="85" zoomScalePageLayoutView="0" workbookViewId="0" topLeftCell="A1">
      <selection activeCell="B7" sqref="A1:J37"/>
    </sheetView>
  </sheetViews>
  <sheetFormatPr defaultColWidth="8.66015625" defaultRowHeight="18"/>
  <cols>
    <col min="1" max="1" width="3.08203125" style="237" customWidth="1"/>
    <col min="2" max="2" width="22.66015625" style="227" customWidth="1"/>
    <col min="3" max="8" width="5.66015625" style="227" customWidth="1"/>
    <col min="9" max="10" width="6.66015625" style="227" customWidth="1"/>
    <col min="11" max="16384" width="8.83203125" style="227" customWidth="1"/>
  </cols>
  <sheetData>
    <row r="1" spans="1:10" ht="18.75" customHeight="1">
      <c r="A1" s="395" t="s">
        <v>726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17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68">
        <v>1</v>
      </c>
      <c r="B3" s="308" t="s">
        <v>692</v>
      </c>
      <c r="C3" s="269">
        <v>6</v>
      </c>
      <c r="D3" s="306">
        <v>2.8</v>
      </c>
      <c r="E3" s="306">
        <v>4</v>
      </c>
      <c r="F3" s="306">
        <v>4</v>
      </c>
      <c r="G3" s="311">
        <v>6</v>
      </c>
      <c r="H3" s="312">
        <v>4</v>
      </c>
      <c r="I3" s="270">
        <f aca="true" t="shared" si="0" ref="I3:I28">(F3+G3+H3)/3</f>
        <v>4.666666666666667</v>
      </c>
      <c r="J3" s="270">
        <f aca="true" t="shared" si="1" ref="J3:J28">C3+D3+E3+F3+G3+H3</f>
        <v>26.8</v>
      </c>
    </row>
    <row r="4" spans="1:10" ht="18.75" customHeight="1">
      <c r="A4" s="68">
        <v>2</v>
      </c>
      <c r="B4" s="308" t="s">
        <v>693</v>
      </c>
      <c r="C4" s="269">
        <v>6</v>
      </c>
      <c r="D4" s="306">
        <v>3.6</v>
      </c>
      <c r="E4" s="306">
        <v>4</v>
      </c>
      <c r="F4" s="306">
        <v>4.25</v>
      </c>
      <c r="G4" s="311">
        <v>5.5</v>
      </c>
      <c r="H4" s="312">
        <v>4.5</v>
      </c>
      <c r="I4" s="270">
        <f t="shared" si="0"/>
        <v>4.75</v>
      </c>
      <c r="J4" s="270">
        <f t="shared" si="1"/>
        <v>27.85</v>
      </c>
    </row>
    <row r="5" spans="1:10" ht="18.75" customHeight="1">
      <c r="A5" s="68">
        <v>3</v>
      </c>
      <c r="B5" s="308" t="s">
        <v>694</v>
      </c>
      <c r="C5" s="269">
        <v>7</v>
      </c>
      <c r="D5" s="306">
        <v>2.6</v>
      </c>
      <c r="E5" s="306">
        <v>4</v>
      </c>
      <c r="F5" s="306">
        <v>4.5</v>
      </c>
      <c r="G5" s="311">
        <v>4.5</v>
      </c>
      <c r="H5" s="312">
        <v>4.25</v>
      </c>
      <c r="I5" s="270">
        <f t="shared" si="0"/>
        <v>4.416666666666667</v>
      </c>
      <c r="J5" s="270">
        <f t="shared" si="1"/>
        <v>26.85</v>
      </c>
    </row>
    <row r="6" spans="1:10" ht="18.75" customHeight="1">
      <c r="A6" s="68">
        <v>4</v>
      </c>
      <c r="B6" s="308" t="s">
        <v>695</v>
      </c>
      <c r="C6" s="269">
        <v>5.5</v>
      </c>
      <c r="D6" s="306">
        <v>6.2</v>
      </c>
      <c r="E6" s="306">
        <v>5</v>
      </c>
      <c r="F6" s="306">
        <v>5.75</v>
      </c>
      <c r="G6" s="311">
        <v>6</v>
      </c>
      <c r="H6" s="312">
        <v>6</v>
      </c>
      <c r="I6" s="270">
        <f t="shared" si="0"/>
        <v>5.916666666666667</v>
      </c>
      <c r="J6" s="270">
        <f t="shared" si="1"/>
        <v>34.45</v>
      </c>
    </row>
    <row r="7" spans="1:10" ht="18.75" customHeight="1">
      <c r="A7" s="68">
        <v>5</v>
      </c>
      <c r="B7" s="308" t="s">
        <v>696</v>
      </c>
      <c r="C7" s="269">
        <v>6</v>
      </c>
      <c r="D7" s="306">
        <v>4.3</v>
      </c>
      <c r="E7" s="306">
        <v>2.5</v>
      </c>
      <c r="F7" s="306">
        <v>5.5</v>
      </c>
      <c r="G7" s="311">
        <v>6.5</v>
      </c>
      <c r="H7" s="312">
        <v>6.5</v>
      </c>
      <c r="I7" s="270">
        <f t="shared" si="0"/>
        <v>6.166666666666667</v>
      </c>
      <c r="J7" s="270">
        <f t="shared" si="1"/>
        <v>31.3</v>
      </c>
    </row>
    <row r="8" spans="1:10" ht="18.75" customHeight="1">
      <c r="A8" s="68">
        <v>6</v>
      </c>
      <c r="B8" s="308" t="s">
        <v>697</v>
      </c>
      <c r="C8" s="269">
        <v>5.5</v>
      </c>
      <c r="D8" s="306">
        <v>5.4</v>
      </c>
      <c r="E8" s="306">
        <v>3</v>
      </c>
      <c r="F8" s="306">
        <v>4</v>
      </c>
      <c r="G8" s="311">
        <v>6</v>
      </c>
      <c r="H8" s="312">
        <v>5.5</v>
      </c>
      <c r="I8" s="270">
        <f t="shared" si="0"/>
        <v>5.166666666666667</v>
      </c>
      <c r="J8" s="270">
        <f t="shared" si="1"/>
        <v>29.4</v>
      </c>
    </row>
    <row r="9" spans="1:10" ht="18.75" customHeight="1">
      <c r="A9" s="68">
        <v>7</v>
      </c>
      <c r="B9" s="308" t="s">
        <v>698</v>
      </c>
      <c r="C9" s="269">
        <v>3</v>
      </c>
      <c r="D9" s="306">
        <v>3</v>
      </c>
      <c r="E9" s="306">
        <v>5.5</v>
      </c>
      <c r="F9" s="306">
        <v>5.25</v>
      </c>
      <c r="G9" s="311">
        <v>2.5</v>
      </c>
      <c r="H9" s="312">
        <v>4.5</v>
      </c>
      <c r="I9" s="270">
        <f t="shared" si="0"/>
        <v>4.083333333333333</v>
      </c>
      <c r="J9" s="270">
        <f t="shared" si="1"/>
        <v>23.75</v>
      </c>
    </row>
    <row r="10" spans="1:10" ht="18.75" customHeight="1">
      <c r="A10" s="68">
        <v>8</v>
      </c>
      <c r="B10" s="308" t="s">
        <v>699</v>
      </c>
      <c r="C10" s="269">
        <v>2</v>
      </c>
      <c r="D10" s="306">
        <v>5.4</v>
      </c>
      <c r="E10" s="306">
        <v>5</v>
      </c>
      <c r="F10" s="306">
        <v>6.5</v>
      </c>
      <c r="G10" s="311">
        <v>7.5</v>
      </c>
      <c r="H10" s="312">
        <v>5.5</v>
      </c>
      <c r="I10" s="270">
        <f t="shared" si="0"/>
        <v>6.5</v>
      </c>
      <c r="J10" s="270">
        <f t="shared" si="1"/>
        <v>31.9</v>
      </c>
    </row>
    <row r="11" spans="1:10" ht="18.75" customHeight="1">
      <c r="A11" s="68">
        <v>9</v>
      </c>
      <c r="B11" s="308" t="s">
        <v>700</v>
      </c>
      <c r="C11" s="269">
        <v>5.5</v>
      </c>
      <c r="D11" s="306">
        <v>4.2</v>
      </c>
      <c r="E11" s="306">
        <v>5.5</v>
      </c>
      <c r="F11" s="306">
        <v>5.75</v>
      </c>
      <c r="G11" s="311">
        <v>6.5</v>
      </c>
      <c r="H11" s="312">
        <v>5</v>
      </c>
      <c r="I11" s="270">
        <f t="shared" si="0"/>
        <v>5.75</v>
      </c>
      <c r="J11" s="270">
        <f t="shared" si="1"/>
        <v>32.45</v>
      </c>
    </row>
    <row r="12" spans="1:10" ht="18.75" customHeight="1">
      <c r="A12" s="68">
        <v>10</v>
      </c>
      <c r="B12" s="308" t="s">
        <v>701</v>
      </c>
      <c r="C12" s="269">
        <v>6.5</v>
      </c>
      <c r="D12" s="306">
        <v>5.8</v>
      </c>
      <c r="E12" s="306">
        <v>5</v>
      </c>
      <c r="F12" s="306">
        <v>6.25</v>
      </c>
      <c r="G12" s="311">
        <v>8</v>
      </c>
      <c r="H12" s="312">
        <v>5.25</v>
      </c>
      <c r="I12" s="270">
        <f t="shared" si="0"/>
        <v>6.5</v>
      </c>
      <c r="J12" s="270">
        <f t="shared" si="1"/>
        <v>36.8</v>
      </c>
    </row>
    <row r="13" spans="1:10" ht="18.75" customHeight="1">
      <c r="A13" s="68">
        <v>11</v>
      </c>
      <c r="B13" s="308" t="s">
        <v>702</v>
      </c>
      <c r="C13" s="269">
        <v>5</v>
      </c>
      <c r="D13" s="306">
        <v>3</v>
      </c>
      <c r="E13" s="306">
        <v>3</v>
      </c>
      <c r="F13" s="306">
        <v>3.75</v>
      </c>
      <c r="G13" s="311">
        <v>2.5</v>
      </c>
      <c r="H13" s="312">
        <v>3.75</v>
      </c>
      <c r="I13" s="270">
        <f t="shared" si="0"/>
        <v>3.3333333333333335</v>
      </c>
      <c r="J13" s="270">
        <f t="shared" si="1"/>
        <v>21</v>
      </c>
    </row>
    <row r="14" spans="1:10" ht="18.75" customHeight="1">
      <c r="A14" s="68">
        <v>12</v>
      </c>
      <c r="B14" s="308" t="s">
        <v>703</v>
      </c>
      <c r="C14" s="269">
        <v>5</v>
      </c>
      <c r="D14" s="306">
        <v>4.4</v>
      </c>
      <c r="E14" s="306">
        <v>3</v>
      </c>
      <c r="F14" s="306">
        <v>2</v>
      </c>
      <c r="G14" s="311">
        <v>4.5</v>
      </c>
      <c r="H14" s="312">
        <v>3.25</v>
      </c>
      <c r="I14" s="270">
        <f t="shared" si="0"/>
        <v>3.25</v>
      </c>
      <c r="J14" s="270">
        <f t="shared" si="1"/>
        <v>22.15</v>
      </c>
    </row>
    <row r="15" spans="1:10" ht="18.75" customHeight="1">
      <c r="A15" s="68">
        <v>13</v>
      </c>
      <c r="B15" s="308" t="s">
        <v>704</v>
      </c>
      <c r="C15" s="269">
        <v>4</v>
      </c>
      <c r="D15" s="306">
        <v>4.6</v>
      </c>
      <c r="E15" s="306">
        <v>4</v>
      </c>
      <c r="F15" s="306">
        <v>2.25</v>
      </c>
      <c r="G15" s="311">
        <v>5.5</v>
      </c>
      <c r="H15" s="312">
        <v>2.25</v>
      </c>
      <c r="I15" s="270">
        <f t="shared" si="0"/>
        <v>3.3333333333333335</v>
      </c>
      <c r="J15" s="270">
        <f t="shared" si="1"/>
        <v>22.6</v>
      </c>
    </row>
    <row r="16" spans="1:10" ht="18.75" customHeight="1">
      <c r="A16" s="68">
        <v>14</v>
      </c>
      <c r="B16" s="308" t="s">
        <v>705</v>
      </c>
      <c r="C16" s="269">
        <v>6</v>
      </c>
      <c r="D16" s="306">
        <v>4.4</v>
      </c>
      <c r="E16" s="306">
        <v>5</v>
      </c>
      <c r="F16" s="306">
        <v>3.75</v>
      </c>
      <c r="G16" s="311">
        <v>5.5</v>
      </c>
      <c r="H16" s="312">
        <v>4.25</v>
      </c>
      <c r="I16" s="270">
        <f t="shared" si="0"/>
        <v>4.5</v>
      </c>
      <c r="J16" s="270">
        <f t="shared" si="1"/>
        <v>28.9</v>
      </c>
    </row>
    <row r="17" spans="1:10" s="249" customFormat="1" ht="18.75" customHeight="1">
      <c r="A17" s="68">
        <v>15</v>
      </c>
      <c r="B17" s="308" t="s">
        <v>706</v>
      </c>
      <c r="C17" s="269">
        <v>6</v>
      </c>
      <c r="D17" s="306">
        <v>3.8</v>
      </c>
      <c r="E17" s="306">
        <v>2</v>
      </c>
      <c r="F17" s="306">
        <v>4.25</v>
      </c>
      <c r="G17" s="311">
        <v>4.5</v>
      </c>
      <c r="H17" s="312">
        <v>3.25</v>
      </c>
      <c r="I17" s="270">
        <f t="shared" si="0"/>
        <v>4</v>
      </c>
      <c r="J17" s="270">
        <f t="shared" si="1"/>
        <v>23.8</v>
      </c>
    </row>
    <row r="18" spans="1:10" ht="18.75" customHeight="1">
      <c r="A18" s="68">
        <v>16</v>
      </c>
      <c r="B18" s="308" t="s">
        <v>707</v>
      </c>
      <c r="C18" s="269">
        <v>6</v>
      </c>
      <c r="D18" s="306">
        <v>5.2</v>
      </c>
      <c r="E18" s="306">
        <v>3.5</v>
      </c>
      <c r="F18" s="306">
        <v>4.5</v>
      </c>
      <c r="G18" s="311">
        <v>4</v>
      </c>
      <c r="H18" s="312">
        <v>4</v>
      </c>
      <c r="I18" s="270">
        <f t="shared" si="0"/>
        <v>4.166666666666667</v>
      </c>
      <c r="J18" s="270">
        <f t="shared" si="1"/>
        <v>27.2</v>
      </c>
    </row>
    <row r="19" spans="1:10" ht="18.75" customHeight="1">
      <c r="A19" s="68">
        <v>17</v>
      </c>
      <c r="B19" s="308" t="s">
        <v>708</v>
      </c>
      <c r="C19" s="269">
        <v>6.5</v>
      </c>
      <c r="D19" s="306">
        <v>5.3</v>
      </c>
      <c r="E19" s="306">
        <v>3</v>
      </c>
      <c r="F19" s="306">
        <v>5.5</v>
      </c>
      <c r="G19" s="311">
        <v>7</v>
      </c>
      <c r="H19" s="312">
        <v>6</v>
      </c>
      <c r="I19" s="270">
        <f t="shared" si="0"/>
        <v>6.166666666666667</v>
      </c>
      <c r="J19" s="270">
        <f t="shared" si="1"/>
        <v>33.3</v>
      </c>
    </row>
    <row r="20" spans="1:10" ht="18.75" customHeight="1">
      <c r="A20" s="68">
        <v>18</v>
      </c>
      <c r="B20" s="308" t="s">
        <v>709</v>
      </c>
      <c r="C20" s="269">
        <v>2</v>
      </c>
      <c r="D20" s="306">
        <v>5.6</v>
      </c>
      <c r="E20" s="306">
        <v>4</v>
      </c>
      <c r="F20" s="306">
        <v>5.5</v>
      </c>
      <c r="G20" s="311">
        <v>5.5</v>
      </c>
      <c r="H20" s="312">
        <v>5</v>
      </c>
      <c r="I20" s="270">
        <f t="shared" si="0"/>
        <v>5.333333333333333</v>
      </c>
      <c r="J20" s="270">
        <f t="shared" si="1"/>
        <v>27.6</v>
      </c>
    </row>
    <row r="21" spans="1:10" ht="18.75" customHeight="1">
      <c r="A21" s="68">
        <v>19</v>
      </c>
      <c r="B21" s="308" t="s">
        <v>710</v>
      </c>
      <c r="C21" s="269">
        <v>7.5</v>
      </c>
      <c r="D21" s="306">
        <v>4.6</v>
      </c>
      <c r="E21" s="306">
        <v>5</v>
      </c>
      <c r="F21" s="306">
        <v>4.5</v>
      </c>
      <c r="G21" s="311">
        <v>6.5</v>
      </c>
      <c r="H21" s="312">
        <v>3.5</v>
      </c>
      <c r="I21" s="270">
        <f t="shared" si="0"/>
        <v>4.833333333333333</v>
      </c>
      <c r="J21" s="270">
        <f t="shared" si="1"/>
        <v>31.6</v>
      </c>
    </row>
    <row r="22" spans="1:10" ht="18.75" customHeight="1">
      <c r="A22" s="68">
        <v>20</v>
      </c>
      <c r="B22" s="308" t="s">
        <v>640</v>
      </c>
      <c r="C22" s="269">
        <v>6</v>
      </c>
      <c r="D22" s="306">
        <v>4.6</v>
      </c>
      <c r="E22" s="306">
        <v>3.5</v>
      </c>
      <c r="F22" s="306">
        <v>4</v>
      </c>
      <c r="G22" s="311">
        <v>6</v>
      </c>
      <c r="H22" s="312">
        <v>3.25</v>
      </c>
      <c r="I22" s="270">
        <f t="shared" si="0"/>
        <v>4.416666666666667</v>
      </c>
      <c r="J22" s="270">
        <f t="shared" si="1"/>
        <v>27.35</v>
      </c>
    </row>
    <row r="23" spans="1:10" ht="18.75" customHeight="1">
      <c r="A23" s="68">
        <v>21</v>
      </c>
      <c r="B23" s="308" t="s">
        <v>711</v>
      </c>
      <c r="C23" s="269">
        <v>4</v>
      </c>
      <c r="D23" s="306">
        <v>6.2</v>
      </c>
      <c r="E23" s="306">
        <v>4</v>
      </c>
      <c r="F23" s="306">
        <v>4</v>
      </c>
      <c r="G23" s="311">
        <v>6</v>
      </c>
      <c r="H23" s="312">
        <v>2.5</v>
      </c>
      <c r="I23" s="270">
        <f t="shared" si="0"/>
        <v>4.166666666666667</v>
      </c>
      <c r="J23" s="270">
        <f t="shared" si="1"/>
        <v>26.7</v>
      </c>
    </row>
    <row r="24" spans="1:10" ht="18.75" customHeight="1">
      <c r="A24" s="68">
        <v>22</v>
      </c>
      <c r="B24" s="308" t="s">
        <v>712</v>
      </c>
      <c r="C24" s="269">
        <v>5.5</v>
      </c>
      <c r="D24" s="306">
        <v>7.4</v>
      </c>
      <c r="E24" s="306">
        <v>4</v>
      </c>
      <c r="F24" s="306">
        <v>5.25</v>
      </c>
      <c r="G24" s="311">
        <v>7</v>
      </c>
      <c r="H24" s="312">
        <v>3.75</v>
      </c>
      <c r="I24" s="270">
        <f t="shared" si="0"/>
        <v>5.333333333333333</v>
      </c>
      <c r="J24" s="270">
        <f t="shared" si="1"/>
        <v>32.9</v>
      </c>
    </row>
    <row r="25" spans="1:10" ht="18.75" customHeight="1">
      <c r="A25" s="68">
        <v>23</v>
      </c>
      <c r="B25" s="308" t="s">
        <v>713</v>
      </c>
      <c r="C25" s="269">
        <v>6</v>
      </c>
      <c r="D25" s="306">
        <v>5</v>
      </c>
      <c r="E25" s="306">
        <v>5</v>
      </c>
      <c r="F25" s="306">
        <v>3</v>
      </c>
      <c r="G25" s="311">
        <v>5.5</v>
      </c>
      <c r="H25" s="312">
        <v>2.25</v>
      </c>
      <c r="I25" s="270">
        <f t="shared" si="0"/>
        <v>3.5833333333333335</v>
      </c>
      <c r="J25" s="270">
        <f t="shared" si="1"/>
        <v>26.75</v>
      </c>
    </row>
    <row r="26" spans="1:10" ht="18.75" customHeight="1">
      <c r="A26" s="68">
        <v>24</v>
      </c>
      <c r="B26" s="308" t="s">
        <v>714</v>
      </c>
      <c r="C26" s="269">
        <v>4.5</v>
      </c>
      <c r="D26" s="306">
        <v>3.7</v>
      </c>
      <c r="E26" s="306">
        <v>3</v>
      </c>
      <c r="F26" s="306">
        <v>4</v>
      </c>
      <c r="G26" s="311">
        <v>4.5</v>
      </c>
      <c r="H26" s="312">
        <v>3.75</v>
      </c>
      <c r="I26" s="270">
        <f t="shared" si="0"/>
        <v>4.083333333333333</v>
      </c>
      <c r="J26" s="270">
        <f t="shared" si="1"/>
        <v>23.45</v>
      </c>
    </row>
    <row r="27" spans="1:10" ht="18.75" customHeight="1">
      <c r="A27" s="68">
        <v>25</v>
      </c>
      <c r="B27" s="308" t="s">
        <v>715</v>
      </c>
      <c r="C27" s="269">
        <v>7</v>
      </c>
      <c r="D27" s="306">
        <v>4</v>
      </c>
      <c r="E27" s="306">
        <v>3.5</v>
      </c>
      <c r="F27" s="306">
        <v>4.25</v>
      </c>
      <c r="G27" s="311">
        <v>7</v>
      </c>
      <c r="H27" s="312">
        <v>4</v>
      </c>
      <c r="I27" s="270">
        <f t="shared" si="0"/>
        <v>5.083333333333333</v>
      </c>
      <c r="J27" s="270">
        <f t="shared" si="1"/>
        <v>29.75</v>
      </c>
    </row>
    <row r="28" spans="1:10" ht="18.75" customHeight="1">
      <c r="A28" s="68">
        <v>26</v>
      </c>
      <c r="B28" s="308" t="s">
        <v>716</v>
      </c>
      <c r="C28" s="269">
        <v>8</v>
      </c>
      <c r="D28" s="306">
        <v>5.6</v>
      </c>
      <c r="E28" s="306">
        <v>6.5</v>
      </c>
      <c r="F28" s="306">
        <v>5.5</v>
      </c>
      <c r="G28" s="311">
        <v>6.5</v>
      </c>
      <c r="H28" s="312">
        <v>4.75</v>
      </c>
      <c r="I28" s="270">
        <f t="shared" si="0"/>
        <v>5.583333333333333</v>
      </c>
      <c r="J28" s="270">
        <f t="shared" si="1"/>
        <v>36.85</v>
      </c>
    </row>
    <row r="29" spans="1:10" ht="18">
      <c r="A29" s="68">
        <v>27</v>
      </c>
      <c r="B29" s="308" t="s">
        <v>717</v>
      </c>
      <c r="C29" s="269">
        <v>7.5</v>
      </c>
      <c r="D29" s="306">
        <v>5.4</v>
      </c>
      <c r="E29" s="306">
        <v>6</v>
      </c>
      <c r="F29" s="306">
        <v>4.5</v>
      </c>
      <c r="G29" s="311">
        <v>6</v>
      </c>
      <c r="H29" s="312">
        <v>5</v>
      </c>
      <c r="I29" s="270">
        <f>(F29+G29+H29)/3</f>
        <v>5.166666666666667</v>
      </c>
      <c r="J29" s="270">
        <f>C29+D29+E29+F29+G29+H29</f>
        <v>34.4</v>
      </c>
    </row>
    <row r="30" spans="1:10" ht="18">
      <c r="A30" s="68">
        <v>28</v>
      </c>
      <c r="B30" s="308" t="s">
        <v>718</v>
      </c>
      <c r="C30" s="269">
        <v>6</v>
      </c>
      <c r="D30" s="306">
        <v>3.6</v>
      </c>
      <c r="E30" s="306">
        <v>4</v>
      </c>
      <c r="F30" s="306">
        <v>3.5</v>
      </c>
      <c r="G30" s="311">
        <v>5</v>
      </c>
      <c r="H30" s="312">
        <v>2.5</v>
      </c>
      <c r="I30" s="270">
        <f>(F30+G30+H30)/3</f>
        <v>3.6666666666666665</v>
      </c>
      <c r="J30" s="270">
        <f>C30+D30+E30+F30+G30+H30</f>
        <v>24.6</v>
      </c>
    </row>
    <row r="31" spans="1:10" ht="18">
      <c r="A31" s="68">
        <v>29</v>
      </c>
      <c r="B31" s="308" t="s">
        <v>719</v>
      </c>
      <c r="C31" s="269">
        <v>7.5</v>
      </c>
      <c r="D31" s="306">
        <v>3.7</v>
      </c>
      <c r="E31" s="306">
        <v>3.5</v>
      </c>
      <c r="F31" s="306">
        <v>5.5</v>
      </c>
      <c r="G31" s="311">
        <v>6.5</v>
      </c>
      <c r="H31" s="312">
        <v>1.25</v>
      </c>
      <c r="I31" s="270">
        <f>(F31+G31+H31)/3</f>
        <v>4.416666666666667</v>
      </c>
      <c r="J31" s="270">
        <f>C31+D31+E31+F31+G31+H31</f>
        <v>27.95</v>
      </c>
    </row>
    <row r="32" spans="1:10" ht="18">
      <c r="A32" s="68">
        <v>30</v>
      </c>
      <c r="B32" s="308" t="s">
        <v>720</v>
      </c>
      <c r="C32" s="269">
        <v>5.5</v>
      </c>
      <c r="D32" s="306">
        <v>2.2</v>
      </c>
      <c r="E32" s="306">
        <v>2.4</v>
      </c>
      <c r="F32" s="306">
        <v>4.25</v>
      </c>
      <c r="G32" s="311">
        <v>3</v>
      </c>
      <c r="H32" s="312">
        <v>5.25</v>
      </c>
      <c r="I32" s="270">
        <f aca="true" t="shared" si="2" ref="I32:I37">(F32+G32+H32)/3</f>
        <v>4.166666666666667</v>
      </c>
      <c r="J32" s="270">
        <f aca="true" t="shared" si="3" ref="J32:J37">C32+D32+E32+F32+G32+H32</f>
        <v>22.6</v>
      </c>
    </row>
    <row r="33" spans="1:10" ht="18">
      <c r="A33" s="68">
        <v>31</v>
      </c>
      <c r="B33" s="308" t="s">
        <v>721</v>
      </c>
      <c r="C33" s="269">
        <v>5</v>
      </c>
      <c r="D33" s="306">
        <v>2.2</v>
      </c>
      <c r="E33" s="306">
        <v>4</v>
      </c>
      <c r="F33" s="306">
        <v>5.5</v>
      </c>
      <c r="G33" s="311">
        <v>8</v>
      </c>
      <c r="H33" s="312">
        <v>5.75</v>
      </c>
      <c r="I33" s="270">
        <f t="shared" si="2"/>
        <v>6.416666666666667</v>
      </c>
      <c r="J33" s="270">
        <f t="shared" si="3"/>
        <v>30.45</v>
      </c>
    </row>
    <row r="34" spans="1:10" ht="18">
      <c r="A34" s="68">
        <v>32</v>
      </c>
      <c r="B34" s="308" t="s">
        <v>722</v>
      </c>
      <c r="C34" s="269">
        <v>5.5</v>
      </c>
      <c r="D34" s="306">
        <v>1.6</v>
      </c>
      <c r="E34" s="306">
        <v>2</v>
      </c>
      <c r="F34" s="306">
        <v>4.25</v>
      </c>
      <c r="G34" s="311">
        <v>6.5</v>
      </c>
      <c r="H34" s="312">
        <v>4.25</v>
      </c>
      <c r="I34" s="270">
        <f t="shared" si="2"/>
        <v>5</v>
      </c>
      <c r="J34" s="270">
        <f t="shared" si="3"/>
        <v>24.1</v>
      </c>
    </row>
    <row r="35" spans="1:10" ht="19.5" customHeight="1">
      <c r="A35" s="68">
        <v>33</v>
      </c>
      <c r="B35" s="308" t="s">
        <v>723</v>
      </c>
      <c r="C35" s="269">
        <v>5</v>
      </c>
      <c r="D35" s="306">
        <v>3.6</v>
      </c>
      <c r="E35" s="306">
        <v>4</v>
      </c>
      <c r="F35" s="306">
        <v>5.25</v>
      </c>
      <c r="G35" s="311">
        <v>7.5</v>
      </c>
      <c r="H35" s="312">
        <v>5</v>
      </c>
      <c r="I35" s="270">
        <f t="shared" si="2"/>
        <v>5.916666666666667</v>
      </c>
      <c r="J35" s="270">
        <f t="shared" si="3"/>
        <v>30.35</v>
      </c>
    </row>
    <row r="36" spans="1:10" ht="19.5" customHeight="1">
      <c r="A36" s="68">
        <v>34</v>
      </c>
      <c r="B36" s="309" t="s">
        <v>724</v>
      </c>
      <c r="C36" s="269">
        <v>7.5</v>
      </c>
      <c r="D36" s="306">
        <v>6</v>
      </c>
      <c r="E36" s="306">
        <v>6</v>
      </c>
      <c r="F36" s="306">
        <v>5.75</v>
      </c>
      <c r="G36" s="311">
        <v>7</v>
      </c>
      <c r="H36" s="312">
        <v>5.25</v>
      </c>
      <c r="I36" s="270">
        <f t="shared" si="2"/>
        <v>6</v>
      </c>
      <c r="J36" s="270">
        <f t="shared" si="3"/>
        <v>37.5</v>
      </c>
    </row>
    <row r="37" spans="1:10" ht="19.5" customHeight="1">
      <c r="A37" s="68">
        <v>35</v>
      </c>
      <c r="B37" s="308" t="s">
        <v>725</v>
      </c>
      <c r="C37" s="269">
        <v>5</v>
      </c>
      <c r="D37" s="306">
        <v>0.8</v>
      </c>
      <c r="E37" s="306">
        <v>3.5</v>
      </c>
      <c r="F37" s="306">
        <v>3.75</v>
      </c>
      <c r="G37" s="311">
        <v>4.75</v>
      </c>
      <c r="H37" s="312">
        <v>1</v>
      </c>
      <c r="I37" s="270">
        <f t="shared" si="2"/>
        <v>3.1666666666666665</v>
      </c>
      <c r="J37" s="270">
        <f t="shared" si="3"/>
        <v>18.8</v>
      </c>
    </row>
    <row r="38" spans="1:9" ht="19.5" customHeight="1">
      <c r="A38" s="229"/>
      <c r="B38" s="175"/>
      <c r="C38" s="230"/>
      <c r="D38" s="230"/>
      <c r="E38" s="230"/>
      <c r="F38" s="230"/>
      <c r="G38" s="230"/>
      <c r="H38" s="230"/>
      <c r="I38" s="230"/>
    </row>
    <row r="39" spans="1:9" ht="19.5" customHeight="1">
      <c r="A39" s="229"/>
      <c r="B39" s="175"/>
      <c r="C39" s="230"/>
      <c r="D39" s="230"/>
      <c r="E39" s="230"/>
      <c r="F39" s="230"/>
      <c r="G39" s="230"/>
      <c r="H39" s="230"/>
      <c r="I39" s="230"/>
    </row>
    <row r="40" spans="1:9" ht="19.5" customHeight="1">
      <c r="A40" s="229"/>
      <c r="B40" s="175"/>
      <c r="C40" s="230"/>
      <c r="D40" s="230"/>
      <c r="E40" s="230"/>
      <c r="F40" s="230"/>
      <c r="G40" s="230"/>
      <c r="H40" s="230"/>
      <c r="I40" s="230"/>
    </row>
    <row r="41" spans="1:9" ht="19.5" customHeight="1">
      <c r="A41" s="229"/>
      <c r="B41" s="175"/>
      <c r="C41" s="230"/>
      <c r="D41" s="230"/>
      <c r="E41" s="230"/>
      <c r="F41" s="230"/>
      <c r="G41" s="230"/>
      <c r="H41" s="230"/>
      <c r="I41" s="230"/>
    </row>
    <row r="42" spans="1:9" ht="19.5" customHeight="1">
      <c r="A42" s="229"/>
      <c r="B42" s="175"/>
      <c r="C42" s="230"/>
      <c r="D42" s="230"/>
      <c r="E42" s="230"/>
      <c r="F42" s="230"/>
      <c r="G42" s="230"/>
      <c r="H42" s="230"/>
      <c r="I42" s="230"/>
    </row>
    <row r="43" spans="1:9" ht="19.5" customHeight="1">
      <c r="A43" s="229"/>
      <c r="B43" s="175"/>
      <c r="C43" s="230"/>
      <c r="D43" s="230"/>
      <c r="E43" s="230"/>
      <c r="F43" s="230"/>
      <c r="G43" s="230"/>
      <c r="H43" s="230"/>
      <c r="I43" s="230"/>
    </row>
    <row r="44" spans="1:9" ht="19.5" customHeight="1">
      <c r="A44" s="229"/>
      <c r="B44" s="175"/>
      <c r="C44" s="230"/>
      <c r="D44" s="230"/>
      <c r="E44" s="230"/>
      <c r="F44" s="230"/>
      <c r="G44" s="230"/>
      <c r="H44" s="230"/>
      <c r="I44" s="230"/>
    </row>
    <row r="45" spans="1:9" ht="19.5" customHeight="1">
      <c r="A45" s="229"/>
      <c r="B45" s="175"/>
      <c r="C45" s="230"/>
      <c r="D45" s="230"/>
      <c r="E45" s="230"/>
      <c r="F45" s="230"/>
      <c r="G45" s="230"/>
      <c r="H45" s="230"/>
      <c r="I45" s="230"/>
    </row>
    <row r="46" spans="1:9" ht="19.5" customHeight="1">
      <c r="A46" s="229"/>
      <c r="B46" s="175"/>
      <c r="C46" s="230"/>
      <c r="D46" s="230"/>
      <c r="E46" s="230"/>
      <c r="F46" s="230"/>
      <c r="G46" s="230"/>
      <c r="H46" s="230"/>
      <c r="I46" s="230"/>
    </row>
    <row r="47" spans="1:9" ht="19.5" customHeight="1">
      <c r="A47" s="229"/>
      <c r="B47" s="175"/>
      <c r="C47" s="230"/>
      <c r="D47" s="230"/>
      <c r="E47" s="230"/>
      <c r="F47" s="230"/>
      <c r="G47" s="230"/>
      <c r="H47" s="230"/>
      <c r="I47" s="230"/>
    </row>
    <row r="48" spans="1:9" ht="19.5" customHeight="1">
      <c r="A48" s="229"/>
      <c r="B48" s="175"/>
      <c r="C48" s="230"/>
      <c r="D48" s="230"/>
      <c r="E48" s="230"/>
      <c r="F48" s="230"/>
      <c r="G48" s="230"/>
      <c r="H48" s="230"/>
      <c r="I48" s="230"/>
    </row>
    <row r="49" spans="1:9" ht="19.5" customHeight="1">
      <c r="A49" s="229"/>
      <c r="B49" s="175"/>
      <c r="C49" s="230"/>
      <c r="D49" s="230"/>
      <c r="E49" s="230"/>
      <c r="F49" s="230"/>
      <c r="G49" s="230"/>
      <c r="H49" s="230"/>
      <c r="I49" s="230"/>
    </row>
    <row r="50" spans="1:10" s="232" customFormat="1" ht="19.5" customHeight="1">
      <c r="A50" s="241"/>
      <c r="B50" s="231"/>
      <c r="C50" s="231">
        <f>COUNTIF(C3:C37,"&gt;=5")</f>
        <v>29</v>
      </c>
      <c r="D50" s="231">
        <f aca="true" t="shared" si="4" ref="D50:I50">COUNTIF(D3:D37,"&gt;=5")</f>
        <v>13</v>
      </c>
      <c r="E50" s="231">
        <f t="shared" si="4"/>
        <v>11</v>
      </c>
      <c r="F50" s="231">
        <f t="shared" si="4"/>
        <v>14</v>
      </c>
      <c r="G50" s="231">
        <f t="shared" si="4"/>
        <v>26</v>
      </c>
      <c r="H50" s="231">
        <f t="shared" si="4"/>
        <v>13</v>
      </c>
      <c r="I50" s="231">
        <f t="shared" si="4"/>
        <v>16</v>
      </c>
      <c r="J50" s="231">
        <f>COUNTIF(J3:J37,"&gt;=30")</f>
        <v>13</v>
      </c>
    </row>
    <row r="51" spans="1:10" s="228" customFormat="1" ht="19.5" customHeight="1">
      <c r="A51" s="234"/>
      <c r="B51" s="235"/>
      <c r="C51" s="235">
        <f>COUNT(C3:C37)</f>
        <v>35</v>
      </c>
      <c r="D51" s="235">
        <f aca="true" t="shared" si="5" ref="D51:J51">COUNT(D3:D37)</f>
        <v>35</v>
      </c>
      <c r="E51" s="235">
        <f t="shared" si="5"/>
        <v>35</v>
      </c>
      <c r="F51" s="235">
        <f t="shared" si="5"/>
        <v>35</v>
      </c>
      <c r="G51" s="235">
        <f t="shared" si="5"/>
        <v>35</v>
      </c>
      <c r="H51" s="235">
        <f t="shared" si="5"/>
        <v>35</v>
      </c>
      <c r="I51" s="235">
        <f t="shared" si="5"/>
        <v>35</v>
      </c>
      <c r="J51" s="235">
        <f t="shared" si="5"/>
        <v>35</v>
      </c>
    </row>
    <row r="52" spans="1:10" ht="18">
      <c r="A52" s="229"/>
      <c r="B52" s="175"/>
      <c r="C52" s="230"/>
      <c r="D52" s="230"/>
      <c r="E52" s="230"/>
      <c r="F52" s="230"/>
      <c r="G52" s="230"/>
      <c r="H52" s="230"/>
      <c r="I52" s="230"/>
      <c r="J52" s="230"/>
    </row>
    <row r="53" spans="1:10" ht="18">
      <c r="A53" s="229"/>
      <c r="B53" s="175"/>
      <c r="C53" s="230">
        <f>C50/C51*100</f>
        <v>82.85714285714286</v>
      </c>
      <c r="D53" s="230">
        <f aca="true" t="shared" si="6" ref="D53:J53">D50/D51*100</f>
        <v>37.142857142857146</v>
      </c>
      <c r="E53" s="230">
        <f t="shared" si="6"/>
        <v>31.428571428571427</v>
      </c>
      <c r="F53" s="230">
        <f t="shared" si="6"/>
        <v>40</v>
      </c>
      <c r="G53" s="230">
        <f t="shared" si="6"/>
        <v>74.28571428571429</v>
      </c>
      <c r="H53" s="230">
        <f t="shared" si="6"/>
        <v>37.142857142857146</v>
      </c>
      <c r="I53" s="230">
        <f t="shared" si="6"/>
        <v>45.714285714285715</v>
      </c>
      <c r="J53" s="230">
        <f t="shared" si="6"/>
        <v>37.142857142857146</v>
      </c>
    </row>
    <row r="54" spans="1:9" ht="18">
      <c r="A54" s="229"/>
      <c r="B54" s="175"/>
      <c r="C54" s="230"/>
      <c r="D54" s="230"/>
      <c r="E54" s="230"/>
      <c r="F54" s="230"/>
      <c r="G54" s="230"/>
      <c r="H54" s="230"/>
      <c r="I54" s="230"/>
    </row>
    <row r="55" spans="1:9" ht="18">
      <c r="A55" s="229"/>
      <c r="B55" s="230"/>
      <c r="C55" s="230"/>
      <c r="D55" s="230"/>
      <c r="E55" s="230"/>
      <c r="F55" s="230"/>
      <c r="G55" s="230"/>
      <c r="H55" s="230"/>
      <c r="I55" s="230"/>
    </row>
    <row r="56" spans="1:9" ht="18">
      <c r="A56" s="229"/>
      <c r="B56" s="230"/>
      <c r="C56" s="230"/>
      <c r="D56" s="230"/>
      <c r="E56" s="230"/>
      <c r="F56" s="230"/>
      <c r="G56" s="230"/>
      <c r="H56" s="230"/>
      <c r="I56" s="230"/>
    </row>
    <row r="57" spans="1:9" ht="18">
      <c r="A57" s="229"/>
      <c r="B57" s="230"/>
      <c r="C57" s="230"/>
      <c r="D57" s="230"/>
      <c r="E57" s="230"/>
      <c r="F57" s="230"/>
      <c r="G57" s="230"/>
      <c r="H57" s="230"/>
      <c r="I57" s="230"/>
    </row>
    <row r="58" spans="1:9" ht="18">
      <c r="A58" s="229"/>
      <c r="B58" s="230"/>
      <c r="C58" s="230"/>
      <c r="D58" s="230"/>
      <c r="E58" s="230"/>
      <c r="F58" s="230"/>
      <c r="G58" s="230"/>
      <c r="H58" s="230"/>
      <c r="I58" s="230"/>
    </row>
    <row r="59" spans="1:9" ht="18">
      <c r="A59" s="229"/>
      <c r="B59" s="230"/>
      <c r="C59" s="230"/>
      <c r="D59" s="230"/>
      <c r="E59" s="230"/>
      <c r="F59" s="230"/>
      <c r="G59" s="230"/>
      <c r="H59" s="230"/>
      <c r="I59" s="230"/>
    </row>
    <row r="60" spans="1:9" ht="18">
      <c r="A60" s="229"/>
      <c r="B60" s="230"/>
      <c r="C60" s="230"/>
      <c r="D60" s="230"/>
      <c r="E60" s="230"/>
      <c r="F60" s="230"/>
      <c r="G60" s="230"/>
      <c r="H60" s="230"/>
      <c r="I60" s="230"/>
    </row>
    <row r="61" spans="1:9" ht="18">
      <c r="A61" s="229"/>
      <c r="B61" s="230"/>
      <c r="C61" s="230"/>
      <c r="D61" s="230"/>
      <c r="E61" s="230"/>
      <c r="F61" s="230"/>
      <c r="G61" s="230"/>
      <c r="H61" s="230"/>
      <c r="I61" s="230"/>
    </row>
    <row r="62" spans="1:9" ht="18">
      <c r="A62" s="229"/>
      <c r="B62" s="230"/>
      <c r="C62" s="230"/>
      <c r="D62" s="230"/>
      <c r="E62" s="230"/>
      <c r="F62" s="230"/>
      <c r="G62" s="230"/>
      <c r="H62" s="230"/>
      <c r="I62" s="230"/>
    </row>
    <row r="63" spans="1:9" ht="18">
      <c r="A63" s="229"/>
      <c r="B63" s="230"/>
      <c r="C63" s="230"/>
      <c r="D63" s="230"/>
      <c r="E63" s="230"/>
      <c r="F63" s="230"/>
      <c r="G63" s="230"/>
      <c r="H63" s="230"/>
      <c r="I63" s="230"/>
    </row>
    <row r="64" spans="1:9" ht="18">
      <c r="A64" s="229"/>
      <c r="B64" s="230"/>
      <c r="C64" s="230"/>
      <c r="D64" s="230"/>
      <c r="E64" s="230"/>
      <c r="F64" s="230"/>
      <c r="G64" s="230"/>
      <c r="H64" s="230"/>
      <c r="I64" s="230"/>
    </row>
    <row r="65" spans="1:9" ht="18">
      <c r="A65" s="229"/>
      <c r="B65" s="230"/>
      <c r="C65" s="230"/>
      <c r="D65" s="230"/>
      <c r="E65" s="230"/>
      <c r="F65" s="230"/>
      <c r="G65" s="230"/>
      <c r="H65" s="230"/>
      <c r="I65" s="230"/>
    </row>
    <row r="66" spans="1:9" ht="18">
      <c r="A66" s="229"/>
      <c r="B66" s="230"/>
      <c r="C66" s="230"/>
      <c r="D66" s="230"/>
      <c r="E66" s="230"/>
      <c r="F66" s="230"/>
      <c r="G66" s="230"/>
      <c r="H66" s="230"/>
      <c r="I66" s="230"/>
    </row>
    <row r="67" spans="1:9" ht="18">
      <c r="A67" s="229"/>
      <c r="B67" s="230"/>
      <c r="C67" s="230"/>
      <c r="D67" s="230"/>
      <c r="E67" s="230"/>
      <c r="F67" s="230"/>
      <c r="G67" s="230"/>
      <c r="H67" s="230"/>
      <c r="I67" s="230"/>
    </row>
    <row r="68" spans="1:9" ht="18">
      <c r="A68" s="229"/>
      <c r="B68" s="230"/>
      <c r="C68" s="230"/>
      <c r="D68" s="230"/>
      <c r="E68" s="230"/>
      <c r="F68" s="230"/>
      <c r="G68" s="230"/>
      <c r="H68" s="230"/>
      <c r="I68" s="230"/>
    </row>
    <row r="69" spans="1:9" ht="18">
      <c r="A69" s="229"/>
      <c r="B69" s="230"/>
      <c r="C69" s="230"/>
      <c r="D69" s="230"/>
      <c r="E69" s="230"/>
      <c r="F69" s="230"/>
      <c r="G69" s="230"/>
      <c r="H69" s="230"/>
      <c r="I69" s="230"/>
    </row>
    <row r="70" spans="1:9" ht="18">
      <c r="A70" s="229"/>
      <c r="B70" s="230"/>
      <c r="C70" s="230"/>
      <c r="D70" s="230"/>
      <c r="E70" s="230"/>
      <c r="F70" s="230"/>
      <c r="G70" s="230"/>
      <c r="H70" s="230"/>
      <c r="I70" s="230"/>
    </row>
    <row r="71" spans="1:9" ht="18">
      <c r="A71" s="229"/>
      <c r="B71" s="230"/>
      <c r="C71" s="230"/>
      <c r="D71" s="230"/>
      <c r="E71" s="230"/>
      <c r="F71" s="230"/>
      <c r="G71" s="230"/>
      <c r="H71" s="230"/>
      <c r="I71" s="230"/>
    </row>
    <row r="72" spans="1:9" ht="18">
      <c r="A72" s="229"/>
      <c r="B72" s="230"/>
      <c r="C72" s="230"/>
      <c r="D72" s="230"/>
      <c r="E72" s="230"/>
      <c r="F72" s="230"/>
      <c r="G72" s="230"/>
      <c r="H72" s="230"/>
      <c r="I72" s="230"/>
    </row>
    <row r="73" spans="1:9" ht="18">
      <c r="A73" s="229"/>
      <c r="B73" s="230"/>
      <c r="C73" s="230"/>
      <c r="D73" s="230"/>
      <c r="E73" s="230"/>
      <c r="F73" s="230"/>
      <c r="G73" s="230"/>
      <c r="H73" s="230"/>
      <c r="I73" s="230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4724409448818898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zoomScale="85" zoomScaleNormal="85" zoomScalePageLayoutView="0" workbookViewId="0" topLeftCell="A19">
      <selection activeCell="A1" sqref="A1:J37"/>
    </sheetView>
  </sheetViews>
  <sheetFormatPr defaultColWidth="8.66015625" defaultRowHeight="18"/>
  <cols>
    <col min="1" max="1" width="3.08203125" style="261" customWidth="1"/>
    <col min="2" max="2" width="22.66015625" style="250" customWidth="1"/>
    <col min="3" max="8" width="5.66015625" style="250" customWidth="1"/>
    <col min="9" max="10" width="6.66015625" style="250" customWidth="1"/>
    <col min="11" max="16384" width="8.83203125" style="250" customWidth="1"/>
  </cols>
  <sheetData>
    <row r="1" spans="1:10" ht="18.75" customHeight="1">
      <c r="A1" s="395" t="s">
        <v>760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251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337">
        <v>1</v>
      </c>
      <c r="B3" s="308" t="s">
        <v>727</v>
      </c>
      <c r="C3" s="269">
        <v>5</v>
      </c>
      <c r="D3" s="306">
        <v>2.9</v>
      </c>
      <c r="E3" s="306">
        <v>3</v>
      </c>
      <c r="F3" s="306">
        <v>3.75</v>
      </c>
      <c r="G3" s="311">
        <v>6.5</v>
      </c>
      <c r="H3" s="312">
        <v>4.25</v>
      </c>
      <c r="I3" s="270">
        <f aca="true" t="shared" si="0" ref="I3:I35">(F3+G3+H3)/3</f>
        <v>4.833333333333333</v>
      </c>
      <c r="J3" s="270">
        <f aca="true" t="shared" si="1" ref="J3:J35">C3+D3+E3+F3+G3+H3</f>
        <v>25.4</v>
      </c>
    </row>
    <row r="4" spans="1:10" ht="18.75" customHeight="1">
      <c r="A4" s="337">
        <v>2</v>
      </c>
      <c r="B4" s="308" t="s">
        <v>728</v>
      </c>
      <c r="C4" s="269">
        <v>5.5</v>
      </c>
      <c r="D4" s="306">
        <v>3</v>
      </c>
      <c r="E4" s="306">
        <v>3.5</v>
      </c>
      <c r="F4" s="306">
        <v>2.5</v>
      </c>
      <c r="G4" s="311">
        <v>7.5</v>
      </c>
      <c r="H4" s="312">
        <v>2.75</v>
      </c>
      <c r="I4" s="270">
        <f t="shared" si="0"/>
        <v>4.25</v>
      </c>
      <c r="J4" s="270">
        <f t="shared" si="1"/>
        <v>24.75</v>
      </c>
    </row>
    <row r="5" spans="1:10" ht="18.75" customHeight="1">
      <c r="A5" s="337">
        <v>3</v>
      </c>
      <c r="B5" s="308" t="s">
        <v>729</v>
      </c>
      <c r="C5" s="269">
        <v>7</v>
      </c>
      <c r="D5" s="306">
        <v>5.2</v>
      </c>
      <c r="E5" s="306">
        <v>6.5</v>
      </c>
      <c r="F5" s="306">
        <v>4.75</v>
      </c>
      <c r="G5" s="311">
        <v>7.5</v>
      </c>
      <c r="H5" s="312">
        <v>4.75</v>
      </c>
      <c r="I5" s="270">
        <f t="shared" si="0"/>
        <v>5.666666666666667</v>
      </c>
      <c r="J5" s="270">
        <f t="shared" si="1"/>
        <v>35.7</v>
      </c>
    </row>
    <row r="6" spans="1:10" ht="18.75" customHeight="1">
      <c r="A6" s="337">
        <v>4</v>
      </c>
      <c r="B6" s="308" t="s">
        <v>730</v>
      </c>
      <c r="C6" s="269">
        <v>5</v>
      </c>
      <c r="D6" s="306">
        <v>5.3</v>
      </c>
      <c r="E6" s="306">
        <v>4.5</v>
      </c>
      <c r="F6" s="306">
        <v>4.75</v>
      </c>
      <c r="G6" s="311">
        <v>6.5</v>
      </c>
      <c r="H6" s="312">
        <v>7.5</v>
      </c>
      <c r="I6" s="270">
        <f t="shared" si="0"/>
        <v>6.25</v>
      </c>
      <c r="J6" s="270">
        <f t="shared" si="1"/>
        <v>33.55</v>
      </c>
    </row>
    <row r="7" spans="1:10" ht="18.75" customHeight="1">
      <c r="A7" s="337">
        <v>5</v>
      </c>
      <c r="B7" s="308" t="s">
        <v>731</v>
      </c>
      <c r="C7" s="269">
        <v>5.5</v>
      </c>
      <c r="D7" s="306">
        <v>2.6</v>
      </c>
      <c r="E7" s="306">
        <v>4.5</v>
      </c>
      <c r="F7" s="306">
        <v>1.25</v>
      </c>
      <c r="G7" s="311">
        <v>7.5</v>
      </c>
      <c r="H7" s="312">
        <v>3.25</v>
      </c>
      <c r="I7" s="270">
        <f t="shared" si="0"/>
        <v>4</v>
      </c>
      <c r="J7" s="270">
        <f t="shared" si="1"/>
        <v>24.6</v>
      </c>
    </row>
    <row r="8" spans="1:10" ht="18.75" customHeight="1">
      <c r="A8" s="337">
        <v>6</v>
      </c>
      <c r="B8" s="308" t="s">
        <v>732</v>
      </c>
      <c r="C8" s="269"/>
      <c r="D8" s="306"/>
      <c r="E8" s="306"/>
      <c r="F8" s="306"/>
      <c r="G8" s="311"/>
      <c r="H8" s="312"/>
      <c r="I8" s="270"/>
      <c r="J8" s="270"/>
    </row>
    <row r="9" spans="1:10" ht="18.75" customHeight="1">
      <c r="A9" s="337">
        <v>7</v>
      </c>
      <c r="B9" s="308" t="s">
        <v>733</v>
      </c>
      <c r="C9" s="269">
        <v>3.5</v>
      </c>
      <c r="D9" s="306">
        <v>4.7</v>
      </c>
      <c r="E9" s="306">
        <v>4</v>
      </c>
      <c r="F9" s="306">
        <v>5.75</v>
      </c>
      <c r="G9" s="311">
        <v>7</v>
      </c>
      <c r="H9" s="312">
        <v>8</v>
      </c>
      <c r="I9" s="270">
        <f t="shared" si="0"/>
        <v>6.916666666666667</v>
      </c>
      <c r="J9" s="270">
        <f t="shared" si="1"/>
        <v>32.95</v>
      </c>
    </row>
    <row r="10" spans="1:10" ht="18.75" customHeight="1">
      <c r="A10" s="337">
        <v>8</v>
      </c>
      <c r="B10" s="308" t="s">
        <v>734</v>
      </c>
      <c r="C10" s="269">
        <v>5</v>
      </c>
      <c r="D10" s="306">
        <v>3.5</v>
      </c>
      <c r="E10" s="306">
        <v>3</v>
      </c>
      <c r="F10" s="306">
        <v>4.5</v>
      </c>
      <c r="G10" s="311">
        <v>6.25</v>
      </c>
      <c r="H10" s="312">
        <v>5.5</v>
      </c>
      <c r="I10" s="270">
        <f t="shared" si="0"/>
        <v>5.416666666666667</v>
      </c>
      <c r="J10" s="270">
        <f t="shared" si="1"/>
        <v>27.75</v>
      </c>
    </row>
    <row r="11" spans="1:10" ht="18.75" customHeight="1">
      <c r="A11" s="337">
        <v>9</v>
      </c>
      <c r="B11" s="308" t="s">
        <v>735</v>
      </c>
      <c r="C11" s="269">
        <v>6.5</v>
      </c>
      <c r="D11" s="306">
        <v>4.8</v>
      </c>
      <c r="E11" s="306">
        <v>3.5</v>
      </c>
      <c r="F11" s="306">
        <v>6.5</v>
      </c>
      <c r="G11" s="311">
        <v>7.5</v>
      </c>
      <c r="H11" s="312">
        <v>4.75</v>
      </c>
      <c r="I11" s="270">
        <f t="shared" si="0"/>
        <v>6.25</v>
      </c>
      <c r="J11" s="270">
        <f t="shared" si="1"/>
        <v>33.55</v>
      </c>
    </row>
    <row r="12" spans="1:10" ht="18.75" customHeight="1">
      <c r="A12" s="337">
        <v>10</v>
      </c>
      <c r="B12" s="308" t="s">
        <v>736</v>
      </c>
      <c r="C12" s="269">
        <v>5</v>
      </c>
      <c r="D12" s="306">
        <v>3.8</v>
      </c>
      <c r="E12" s="306">
        <v>4</v>
      </c>
      <c r="F12" s="306">
        <v>4</v>
      </c>
      <c r="G12" s="311">
        <v>8.5</v>
      </c>
      <c r="H12" s="312">
        <v>6.25</v>
      </c>
      <c r="I12" s="270">
        <f t="shared" si="0"/>
        <v>6.25</v>
      </c>
      <c r="J12" s="270">
        <f t="shared" si="1"/>
        <v>31.55</v>
      </c>
    </row>
    <row r="13" spans="1:10" ht="18.75" customHeight="1">
      <c r="A13" s="337">
        <v>11</v>
      </c>
      <c r="B13" s="308" t="s">
        <v>737</v>
      </c>
      <c r="C13" s="269">
        <v>8</v>
      </c>
      <c r="D13" s="306">
        <v>5.5</v>
      </c>
      <c r="E13" s="306">
        <v>5.5</v>
      </c>
      <c r="F13" s="306">
        <v>6.75</v>
      </c>
      <c r="G13" s="311">
        <v>8.5</v>
      </c>
      <c r="H13" s="312">
        <v>7.75</v>
      </c>
      <c r="I13" s="270">
        <f t="shared" si="0"/>
        <v>7.666666666666667</v>
      </c>
      <c r="J13" s="270">
        <f t="shared" si="1"/>
        <v>42</v>
      </c>
    </row>
    <row r="14" spans="1:10" ht="18.75" customHeight="1">
      <c r="A14" s="337">
        <v>12</v>
      </c>
      <c r="B14" s="308" t="s">
        <v>738</v>
      </c>
      <c r="C14" s="269"/>
      <c r="D14" s="306"/>
      <c r="E14" s="306"/>
      <c r="F14" s="306"/>
      <c r="G14" s="311"/>
      <c r="H14" s="312"/>
      <c r="I14" s="270"/>
      <c r="J14" s="270"/>
    </row>
    <row r="15" spans="1:10" ht="18.75" customHeight="1">
      <c r="A15" s="337">
        <v>13</v>
      </c>
      <c r="B15" s="308" t="s">
        <v>739</v>
      </c>
      <c r="C15" s="269">
        <v>6</v>
      </c>
      <c r="D15" s="306">
        <v>5.5</v>
      </c>
      <c r="E15" s="306">
        <v>5</v>
      </c>
      <c r="F15" s="306">
        <v>5</v>
      </c>
      <c r="G15" s="311">
        <v>6.5</v>
      </c>
      <c r="H15" s="312">
        <v>4.5</v>
      </c>
      <c r="I15" s="270">
        <f t="shared" si="0"/>
        <v>5.333333333333333</v>
      </c>
      <c r="J15" s="270">
        <f t="shared" si="1"/>
        <v>32.5</v>
      </c>
    </row>
    <row r="16" spans="1:10" ht="18.75" customHeight="1">
      <c r="A16" s="337">
        <v>14</v>
      </c>
      <c r="B16" s="308" t="s">
        <v>740</v>
      </c>
      <c r="C16" s="269">
        <v>6</v>
      </c>
      <c r="D16" s="306">
        <v>3.4</v>
      </c>
      <c r="E16" s="306">
        <v>3</v>
      </c>
      <c r="F16" s="306">
        <v>3</v>
      </c>
      <c r="G16" s="311">
        <v>6.5</v>
      </c>
      <c r="H16" s="312">
        <v>4.75</v>
      </c>
      <c r="I16" s="270">
        <f t="shared" si="0"/>
        <v>4.75</v>
      </c>
      <c r="J16" s="270">
        <f t="shared" si="1"/>
        <v>26.65</v>
      </c>
    </row>
    <row r="17" spans="1:10" ht="18.75" customHeight="1">
      <c r="A17" s="337">
        <v>15</v>
      </c>
      <c r="B17" s="308" t="s">
        <v>741</v>
      </c>
      <c r="C17" s="269">
        <v>5.5</v>
      </c>
      <c r="D17" s="306">
        <v>4</v>
      </c>
      <c r="E17" s="306">
        <v>5.5</v>
      </c>
      <c r="F17" s="306">
        <v>3.75</v>
      </c>
      <c r="G17" s="311">
        <v>5.5</v>
      </c>
      <c r="H17" s="312">
        <v>5.25</v>
      </c>
      <c r="I17" s="270">
        <f t="shared" si="0"/>
        <v>4.833333333333333</v>
      </c>
      <c r="J17" s="270">
        <f t="shared" si="1"/>
        <v>29.5</v>
      </c>
    </row>
    <row r="18" spans="1:10" ht="18.75" customHeight="1">
      <c r="A18" s="337">
        <v>16</v>
      </c>
      <c r="B18" s="308" t="s">
        <v>742</v>
      </c>
      <c r="C18" s="269">
        <v>5</v>
      </c>
      <c r="D18" s="306">
        <v>6.3</v>
      </c>
      <c r="E18" s="306">
        <v>3.5</v>
      </c>
      <c r="F18" s="306">
        <v>4.5</v>
      </c>
      <c r="G18" s="311">
        <v>6</v>
      </c>
      <c r="H18" s="312">
        <v>7.5</v>
      </c>
      <c r="I18" s="270">
        <f t="shared" si="0"/>
        <v>6</v>
      </c>
      <c r="J18" s="270">
        <f t="shared" si="1"/>
        <v>32.8</v>
      </c>
    </row>
    <row r="19" spans="1:10" ht="18.75" customHeight="1">
      <c r="A19" s="337">
        <v>17</v>
      </c>
      <c r="B19" s="308" t="s">
        <v>743</v>
      </c>
      <c r="C19" s="269">
        <v>5</v>
      </c>
      <c r="D19" s="306">
        <v>4.8</v>
      </c>
      <c r="E19" s="306">
        <v>6.5</v>
      </c>
      <c r="F19" s="306">
        <v>2.75</v>
      </c>
      <c r="G19" s="311">
        <v>6</v>
      </c>
      <c r="H19" s="312">
        <v>5.5</v>
      </c>
      <c r="I19" s="270">
        <f t="shared" si="0"/>
        <v>4.75</v>
      </c>
      <c r="J19" s="270">
        <f t="shared" si="1"/>
        <v>30.55</v>
      </c>
    </row>
    <row r="20" spans="1:10" ht="18.75" customHeight="1">
      <c r="A20" s="337">
        <v>18</v>
      </c>
      <c r="B20" s="308" t="s">
        <v>744</v>
      </c>
      <c r="C20" s="269">
        <v>2.5</v>
      </c>
      <c r="D20" s="306">
        <v>4.7</v>
      </c>
      <c r="E20" s="306">
        <v>5.3</v>
      </c>
      <c r="F20" s="306">
        <v>2.75</v>
      </c>
      <c r="G20" s="311">
        <v>5.5</v>
      </c>
      <c r="H20" s="312">
        <v>3.75</v>
      </c>
      <c r="I20" s="270">
        <f t="shared" si="0"/>
        <v>4</v>
      </c>
      <c r="J20" s="270">
        <f t="shared" si="1"/>
        <v>24.5</v>
      </c>
    </row>
    <row r="21" spans="1:10" ht="18.75" customHeight="1">
      <c r="A21" s="337">
        <v>19</v>
      </c>
      <c r="B21" s="308" t="s">
        <v>745</v>
      </c>
      <c r="C21" s="269">
        <v>7</v>
      </c>
      <c r="D21" s="306">
        <v>3.1</v>
      </c>
      <c r="E21" s="306">
        <v>3.5</v>
      </c>
      <c r="F21" s="306">
        <v>3</v>
      </c>
      <c r="G21" s="311">
        <v>5.5</v>
      </c>
      <c r="H21" s="312">
        <v>6</v>
      </c>
      <c r="I21" s="270">
        <f t="shared" si="0"/>
        <v>4.833333333333333</v>
      </c>
      <c r="J21" s="270">
        <f t="shared" si="1"/>
        <v>28.1</v>
      </c>
    </row>
    <row r="22" spans="1:10" ht="18.75" customHeight="1">
      <c r="A22" s="337">
        <v>20</v>
      </c>
      <c r="B22" s="308" t="s">
        <v>746</v>
      </c>
      <c r="C22" s="269">
        <v>4</v>
      </c>
      <c r="D22" s="306">
        <v>7</v>
      </c>
      <c r="E22" s="306">
        <v>4.5</v>
      </c>
      <c r="F22" s="306">
        <v>4.5</v>
      </c>
      <c r="G22" s="311">
        <v>5.5</v>
      </c>
      <c r="H22" s="312">
        <v>5.25</v>
      </c>
      <c r="I22" s="270">
        <f t="shared" si="0"/>
        <v>5.083333333333333</v>
      </c>
      <c r="J22" s="270">
        <f t="shared" si="1"/>
        <v>30.75</v>
      </c>
    </row>
    <row r="23" spans="1:10" ht="18.75" customHeight="1">
      <c r="A23" s="337">
        <v>21</v>
      </c>
      <c r="B23" s="308" t="s">
        <v>747</v>
      </c>
      <c r="C23" s="269"/>
      <c r="D23" s="306"/>
      <c r="E23" s="306"/>
      <c r="F23" s="306"/>
      <c r="G23" s="311"/>
      <c r="H23" s="312"/>
      <c r="I23" s="270"/>
      <c r="J23" s="270"/>
    </row>
    <row r="24" spans="1:10" ht="18.75" customHeight="1">
      <c r="A24" s="337">
        <v>22</v>
      </c>
      <c r="B24" s="308" t="s">
        <v>748</v>
      </c>
      <c r="C24" s="269">
        <v>4</v>
      </c>
      <c r="D24" s="306">
        <v>5.6</v>
      </c>
      <c r="E24" s="306">
        <v>4.5</v>
      </c>
      <c r="F24" s="306">
        <v>3.25</v>
      </c>
      <c r="G24" s="311">
        <v>8</v>
      </c>
      <c r="H24" s="312">
        <v>6</v>
      </c>
      <c r="I24" s="270">
        <f t="shared" si="0"/>
        <v>5.75</v>
      </c>
      <c r="J24" s="270">
        <f t="shared" si="1"/>
        <v>31.35</v>
      </c>
    </row>
    <row r="25" spans="1:10" ht="18.75" customHeight="1">
      <c r="A25" s="337">
        <v>23</v>
      </c>
      <c r="B25" s="308" t="s">
        <v>749</v>
      </c>
      <c r="C25" s="269">
        <v>4</v>
      </c>
      <c r="D25" s="306">
        <v>4.6</v>
      </c>
      <c r="E25" s="306">
        <v>4.5</v>
      </c>
      <c r="F25" s="306">
        <v>4</v>
      </c>
      <c r="G25" s="311">
        <v>8</v>
      </c>
      <c r="H25" s="312">
        <v>4.5</v>
      </c>
      <c r="I25" s="270">
        <f t="shared" si="0"/>
        <v>5.5</v>
      </c>
      <c r="J25" s="270">
        <f t="shared" si="1"/>
        <v>29.6</v>
      </c>
    </row>
    <row r="26" spans="1:10" ht="18.75" customHeight="1">
      <c r="A26" s="337">
        <v>24</v>
      </c>
      <c r="B26" s="308" t="s">
        <v>750</v>
      </c>
      <c r="C26" s="269">
        <v>7</v>
      </c>
      <c r="D26" s="306">
        <v>4.8</v>
      </c>
      <c r="E26" s="306">
        <v>3</v>
      </c>
      <c r="F26" s="306">
        <v>5.5</v>
      </c>
      <c r="G26" s="311">
        <v>6.5</v>
      </c>
      <c r="H26" s="312">
        <v>4.5</v>
      </c>
      <c r="I26" s="270">
        <f t="shared" si="0"/>
        <v>5.5</v>
      </c>
      <c r="J26" s="270">
        <f t="shared" si="1"/>
        <v>31.3</v>
      </c>
    </row>
    <row r="27" spans="1:10" ht="18.75" customHeight="1">
      <c r="A27" s="337">
        <v>25</v>
      </c>
      <c r="B27" s="308" t="s">
        <v>751</v>
      </c>
      <c r="C27" s="269">
        <v>4</v>
      </c>
      <c r="D27" s="306">
        <v>5</v>
      </c>
      <c r="E27" s="306">
        <v>4</v>
      </c>
      <c r="F27" s="306">
        <v>2.75</v>
      </c>
      <c r="G27" s="311">
        <v>6.5</v>
      </c>
      <c r="H27" s="312">
        <v>6</v>
      </c>
      <c r="I27" s="270">
        <f t="shared" si="0"/>
        <v>5.083333333333333</v>
      </c>
      <c r="J27" s="270">
        <f t="shared" si="1"/>
        <v>28.25</v>
      </c>
    </row>
    <row r="28" spans="1:10" ht="18.75">
      <c r="A28" s="337">
        <v>26</v>
      </c>
      <c r="B28" s="308" t="s">
        <v>752</v>
      </c>
      <c r="C28" s="269">
        <v>7</v>
      </c>
      <c r="D28" s="306">
        <v>5.4</v>
      </c>
      <c r="E28" s="306">
        <v>5.5</v>
      </c>
      <c r="F28" s="306">
        <v>3.75</v>
      </c>
      <c r="G28" s="311">
        <v>5.5</v>
      </c>
      <c r="H28" s="312">
        <v>7</v>
      </c>
      <c r="I28" s="270">
        <f t="shared" si="0"/>
        <v>5.416666666666667</v>
      </c>
      <c r="J28" s="270">
        <f t="shared" si="1"/>
        <v>34.15</v>
      </c>
    </row>
    <row r="29" spans="1:10" ht="18.75">
      <c r="A29" s="337">
        <v>27</v>
      </c>
      <c r="B29" s="308" t="s">
        <v>753</v>
      </c>
      <c r="C29" s="269">
        <v>5</v>
      </c>
      <c r="D29" s="306">
        <v>7.6</v>
      </c>
      <c r="E29" s="306">
        <v>5</v>
      </c>
      <c r="F29" s="306">
        <v>4.25</v>
      </c>
      <c r="G29" s="311">
        <v>4.5</v>
      </c>
      <c r="H29" s="312">
        <v>5.25</v>
      </c>
      <c r="I29" s="270">
        <f t="shared" si="0"/>
        <v>4.666666666666667</v>
      </c>
      <c r="J29" s="270">
        <f t="shared" si="1"/>
        <v>31.6</v>
      </c>
    </row>
    <row r="30" spans="1:10" ht="18.75">
      <c r="A30" s="337">
        <v>28</v>
      </c>
      <c r="B30" s="308" t="s">
        <v>754</v>
      </c>
      <c r="C30" s="269">
        <v>5</v>
      </c>
      <c r="D30" s="306">
        <v>3.8</v>
      </c>
      <c r="E30" s="306">
        <v>2.5</v>
      </c>
      <c r="F30" s="306">
        <v>5.5</v>
      </c>
      <c r="G30" s="311">
        <v>5</v>
      </c>
      <c r="H30" s="312">
        <v>6</v>
      </c>
      <c r="I30" s="270">
        <f t="shared" si="0"/>
        <v>5.5</v>
      </c>
      <c r="J30" s="270">
        <f t="shared" si="1"/>
        <v>27.8</v>
      </c>
    </row>
    <row r="31" spans="1:10" ht="18.75" customHeight="1">
      <c r="A31" s="337">
        <v>29</v>
      </c>
      <c r="B31" s="308" t="s">
        <v>755</v>
      </c>
      <c r="C31" s="269">
        <v>5.5</v>
      </c>
      <c r="D31" s="306">
        <v>2.4</v>
      </c>
      <c r="E31" s="306">
        <v>3</v>
      </c>
      <c r="F31" s="306">
        <v>4.25</v>
      </c>
      <c r="G31" s="311">
        <v>5.5</v>
      </c>
      <c r="H31" s="312">
        <v>4.75</v>
      </c>
      <c r="I31" s="270">
        <f t="shared" si="0"/>
        <v>4.833333333333333</v>
      </c>
      <c r="J31" s="270">
        <f t="shared" si="1"/>
        <v>25.4</v>
      </c>
    </row>
    <row r="32" spans="1:10" ht="18.75" customHeight="1">
      <c r="A32" s="337">
        <v>30</v>
      </c>
      <c r="B32" s="308" t="s">
        <v>756</v>
      </c>
      <c r="C32" s="269">
        <v>0</v>
      </c>
      <c r="D32" s="306">
        <v>1.9</v>
      </c>
      <c r="E32" s="306">
        <v>1</v>
      </c>
      <c r="F32" s="306">
        <v>5.25</v>
      </c>
      <c r="G32" s="311">
        <v>6.5</v>
      </c>
      <c r="H32" s="312">
        <v>6.75</v>
      </c>
      <c r="I32" s="270">
        <f t="shared" si="0"/>
        <v>6.166666666666667</v>
      </c>
      <c r="J32" s="270">
        <f t="shared" si="1"/>
        <v>21.4</v>
      </c>
    </row>
    <row r="33" spans="1:10" ht="18.75">
      <c r="A33" s="337">
        <v>31</v>
      </c>
      <c r="B33" s="308" t="s">
        <v>757</v>
      </c>
      <c r="C33" s="269">
        <v>4</v>
      </c>
      <c r="D33" s="306">
        <v>1.8</v>
      </c>
      <c r="E33" s="306">
        <v>1.5</v>
      </c>
      <c r="F33" s="306">
        <v>4.5</v>
      </c>
      <c r="G33" s="311">
        <v>5</v>
      </c>
      <c r="H33" s="312">
        <v>5</v>
      </c>
      <c r="I33" s="270">
        <f t="shared" si="0"/>
        <v>4.833333333333333</v>
      </c>
      <c r="J33" s="270">
        <f t="shared" si="1"/>
        <v>21.8</v>
      </c>
    </row>
    <row r="34" spans="1:10" ht="18.75">
      <c r="A34" s="337">
        <v>32</v>
      </c>
      <c r="B34" s="308" t="s">
        <v>758</v>
      </c>
      <c r="C34" s="269">
        <v>6</v>
      </c>
      <c r="D34" s="306">
        <v>0.6</v>
      </c>
      <c r="E34" s="306">
        <v>3.5</v>
      </c>
      <c r="F34" s="306">
        <v>5.25</v>
      </c>
      <c r="G34" s="311">
        <v>6.5</v>
      </c>
      <c r="H34" s="312">
        <v>5.25</v>
      </c>
      <c r="I34" s="270">
        <f t="shared" si="0"/>
        <v>5.666666666666667</v>
      </c>
      <c r="J34" s="270">
        <f t="shared" si="1"/>
        <v>27.1</v>
      </c>
    </row>
    <row r="35" spans="1:10" ht="18.75">
      <c r="A35" s="337">
        <v>33</v>
      </c>
      <c r="B35" s="308" t="s">
        <v>759</v>
      </c>
      <c r="C35" s="269">
        <v>7.5</v>
      </c>
      <c r="D35" s="306">
        <v>2.1</v>
      </c>
      <c r="E35" s="306">
        <v>3.5</v>
      </c>
      <c r="F35" s="306">
        <v>4</v>
      </c>
      <c r="G35" s="311">
        <v>5.25</v>
      </c>
      <c r="H35" s="312">
        <v>4.25</v>
      </c>
      <c r="I35" s="270">
        <f t="shared" si="0"/>
        <v>4.5</v>
      </c>
      <c r="J35" s="270">
        <f t="shared" si="1"/>
        <v>26.6</v>
      </c>
    </row>
    <row r="36" spans="1:10" ht="18.75" customHeight="1">
      <c r="A36" s="337">
        <v>34</v>
      </c>
      <c r="B36" s="310"/>
      <c r="C36" s="312"/>
      <c r="D36" s="312"/>
      <c r="E36" s="312"/>
      <c r="F36" s="312"/>
      <c r="G36" s="312"/>
      <c r="H36" s="335"/>
      <c r="I36" s="270"/>
      <c r="J36" s="270"/>
    </row>
    <row r="37" spans="1:10" ht="18.75">
      <c r="A37" s="337">
        <v>35</v>
      </c>
      <c r="B37" s="310"/>
      <c r="C37" s="312"/>
      <c r="D37" s="312"/>
      <c r="E37" s="312"/>
      <c r="F37" s="312"/>
      <c r="G37" s="312"/>
      <c r="H37" s="335"/>
      <c r="I37" s="270"/>
      <c r="J37" s="270"/>
    </row>
    <row r="38" spans="1:9" ht="18.75">
      <c r="A38" s="252"/>
      <c r="B38" s="253"/>
      <c r="C38" s="254"/>
      <c r="D38" s="254"/>
      <c r="E38" s="254"/>
      <c r="F38" s="254"/>
      <c r="G38" s="254"/>
      <c r="H38" s="254"/>
      <c r="I38" s="254"/>
    </row>
    <row r="39" spans="1:9" ht="18.75">
      <c r="A39" s="252"/>
      <c r="B39" s="253"/>
      <c r="C39" s="254"/>
      <c r="D39" s="254"/>
      <c r="E39" s="254"/>
      <c r="F39" s="254"/>
      <c r="G39" s="254"/>
      <c r="H39" s="254"/>
      <c r="I39" s="254"/>
    </row>
    <row r="40" spans="1:9" ht="18.75">
      <c r="A40" s="252"/>
      <c r="B40" s="253"/>
      <c r="C40" s="254"/>
      <c r="D40" s="254"/>
      <c r="E40" s="254"/>
      <c r="F40" s="254"/>
      <c r="G40" s="254"/>
      <c r="H40" s="254"/>
      <c r="I40" s="254"/>
    </row>
    <row r="41" spans="1:9" ht="18.75">
      <c r="A41" s="252"/>
      <c r="B41" s="253"/>
      <c r="C41" s="254"/>
      <c r="D41" s="254"/>
      <c r="E41" s="254"/>
      <c r="F41" s="254"/>
      <c r="G41" s="254"/>
      <c r="H41" s="254"/>
      <c r="I41" s="254"/>
    </row>
    <row r="42" spans="1:9" ht="18.75">
      <c r="A42" s="252"/>
      <c r="B42" s="253"/>
      <c r="C42" s="254"/>
      <c r="D42" s="254"/>
      <c r="E42" s="254"/>
      <c r="F42" s="254"/>
      <c r="G42" s="254"/>
      <c r="H42" s="254"/>
      <c r="I42" s="254"/>
    </row>
    <row r="43" spans="1:9" ht="18.75">
      <c r="A43" s="252"/>
      <c r="B43" s="253"/>
      <c r="C43" s="254"/>
      <c r="D43" s="254"/>
      <c r="E43" s="254"/>
      <c r="F43" s="254"/>
      <c r="G43" s="254"/>
      <c r="H43" s="254"/>
      <c r="I43" s="254"/>
    </row>
    <row r="44" spans="1:9" ht="18.75">
      <c r="A44" s="252"/>
      <c r="B44" s="253"/>
      <c r="C44" s="254"/>
      <c r="D44" s="254"/>
      <c r="E44" s="254"/>
      <c r="F44" s="254"/>
      <c r="G44" s="254"/>
      <c r="H44" s="254"/>
      <c r="I44" s="254"/>
    </row>
    <row r="45" spans="1:9" ht="18.75">
      <c r="A45" s="252"/>
      <c r="B45" s="253"/>
      <c r="C45" s="254"/>
      <c r="D45" s="254"/>
      <c r="E45" s="254"/>
      <c r="F45" s="254"/>
      <c r="G45" s="254"/>
      <c r="H45" s="254"/>
      <c r="I45" s="254"/>
    </row>
    <row r="46" spans="1:9" ht="18.75">
      <c r="A46" s="252"/>
      <c r="B46" s="253"/>
      <c r="C46" s="254"/>
      <c r="D46" s="254"/>
      <c r="E46" s="254"/>
      <c r="F46" s="254"/>
      <c r="G46" s="254"/>
      <c r="H46" s="254"/>
      <c r="I46" s="254"/>
    </row>
    <row r="47" spans="1:9" ht="18.75">
      <c r="A47" s="252"/>
      <c r="B47" s="253"/>
      <c r="C47" s="254"/>
      <c r="D47" s="254"/>
      <c r="E47" s="254"/>
      <c r="F47" s="254"/>
      <c r="G47" s="254"/>
      <c r="H47" s="254"/>
      <c r="I47" s="254"/>
    </row>
    <row r="48" spans="1:9" ht="18.75">
      <c r="A48" s="252"/>
      <c r="B48" s="253"/>
      <c r="C48" s="254"/>
      <c r="D48" s="254"/>
      <c r="E48" s="254"/>
      <c r="F48" s="254"/>
      <c r="G48" s="254"/>
      <c r="H48" s="254"/>
      <c r="I48" s="254"/>
    </row>
    <row r="49" spans="1:9" ht="18.75">
      <c r="A49" s="252"/>
      <c r="B49" s="253"/>
      <c r="C49" s="254"/>
      <c r="D49" s="254"/>
      <c r="E49" s="254"/>
      <c r="F49" s="254"/>
      <c r="G49" s="254"/>
      <c r="H49" s="254"/>
      <c r="I49" s="254"/>
    </row>
    <row r="50" spans="1:10" s="257" customFormat="1" ht="18.75">
      <c r="A50" s="255"/>
      <c r="B50" s="256"/>
      <c r="C50" s="231">
        <f>COUNTIF(C3:C37,"&gt;=5")</f>
        <v>22</v>
      </c>
      <c r="D50" s="231">
        <f aca="true" t="shared" si="2" ref="D50:I50">COUNTIF(D3:D37,"&gt;=5")</f>
        <v>10</v>
      </c>
      <c r="E50" s="231">
        <f t="shared" si="2"/>
        <v>8</v>
      </c>
      <c r="F50" s="231">
        <f t="shared" si="2"/>
        <v>8</v>
      </c>
      <c r="G50" s="231">
        <f t="shared" si="2"/>
        <v>29</v>
      </c>
      <c r="H50" s="231">
        <f t="shared" si="2"/>
        <v>18</v>
      </c>
      <c r="I50" s="231">
        <f t="shared" si="2"/>
        <v>18</v>
      </c>
      <c r="J50" s="231">
        <f>COUNTIF(J3:J37,"&gt;=30")</f>
        <v>14</v>
      </c>
    </row>
    <row r="51" spans="1:10" s="260" customFormat="1" ht="18.75" customHeight="1">
      <c r="A51" s="258"/>
      <c r="B51" s="259"/>
      <c r="C51" s="235">
        <f>COUNT(C3:C37)</f>
        <v>30</v>
      </c>
      <c r="D51" s="235">
        <f aca="true" t="shared" si="3" ref="D51:J51">COUNT(D3:D37)</f>
        <v>30</v>
      </c>
      <c r="E51" s="235">
        <f t="shared" si="3"/>
        <v>30</v>
      </c>
      <c r="F51" s="235">
        <f t="shared" si="3"/>
        <v>30</v>
      </c>
      <c r="G51" s="235">
        <f t="shared" si="3"/>
        <v>30</v>
      </c>
      <c r="H51" s="235">
        <f t="shared" si="3"/>
        <v>30</v>
      </c>
      <c r="I51" s="235">
        <f t="shared" si="3"/>
        <v>30</v>
      </c>
      <c r="J51" s="235">
        <f t="shared" si="3"/>
        <v>30</v>
      </c>
    </row>
    <row r="52" spans="1:10" ht="18.75" customHeight="1">
      <c r="A52" s="252"/>
      <c r="B52" s="253"/>
      <c r="C52" s="230"/>
      <c r="D52" s="230"/>
      <c r="E52" s="230"/>
      <c r="F52" s="230"/>
      <c r="G52" s="230"/>
      <c r="H52" s="230"/>
      <c r="I52" s="230"/>
      <c r="J52" s="230"/>
    </row>
    <row r="53" spans="1:10" ht="18.75">
      <c r="A53" s="252"/>
      <c r="B53" s="253"/>
      <c r="C53" s="230">
        <f>C50/C51*100</f>
        <v>73.33333333333333</v>
      </c>
      <c r="D53" s="230">
        <f aca="true" t="shared" si="4" ref="D53:J53">D50/D51*100</f>
        <v>33.33333333333333</v>
      </c>
      <c r="E53" s="230">
        <f t="shared" si="4"/>
        <v>26.666666666666668</v>
      </c>
      <c r="F53" s="230">
        <f t="shared" si="4"/>
        <v>26.666666666666668</v>
      </c>
      <c r="G53" s="230">
        <f t="shared" si="4"/>
        <v>96.66666666666667</v>
      </c>
      <c r="H53" s="230">
        <f t="shared" si="4"/>
        <v>60</v>
      </c>
      <c r="I53" s="230">
        <f t="shared" si="4"/>
        <v>60</v>
      </c>
      <c r="J53" s="230">
        <f t="shared" si="4"/>
        <v>46.666666666666664</v>
      </c>
    </row>
    <row r="54" spans="1:9" ht="18.75">
      <c r="A54" s="252"/>
      <c r="B54" s="253"/>
      <c r="C54" s="254"/>
      <c r="D54" s="254"/>
      <c r="E54" s="254"/>
      <c r="F54" s="254"/>
      <c r="G54" s="254"/>
      <c r="H54" s="254"/>
      <c r="I54" s="254"/>
    </row>
    <row r="55" spans="1:9" ht="18.75">
      <c r="A55" s="252"/>
      <c r="B55" s="253"/>
      <c r="C55" s="254"/>
      <c r="D55" s="254"/>
      <c r="E55" s="254"/>
      <c r="F55" s="254"/>
      <c r="G55" s="254"/>
      <c r="H55" s="254"/>
      <c r="I55" s="254"/>
    </row>
    <row r="56" spans="1:9" ht="18.75" customHeight="1">
      <c r="A56" s="252"/>
      <c r="B56" s="253"/>
      <c r="C56" s="254"/>
      <c r="D56" s="254"/>
      <c r="E56" s="254"/>
      <c r="F56" s="254"/>
      <c r="G56" s="254"/>
      <c r="H56" s="254"/>
      <c r="I56" s="254"/>
    </row>
    <row r="57" spans="1:9" ht="18.75" customHeight="1">
      <c r="A57" s="252"/>
      <c r="B57" s="253"/>
      <c r="C57" s="254"/>
      <c r="D57" s="254"/>
      <c r="E57" s="254"/>
      <c r="F57" s="254"/>
      <c r="G57" s="254"/>
      <c r="H57" s="254"/>
      <c r="I57" s="254"/>
    </row>
    <row r="58" spans="1:9" ht="18.75">
      <c r="A58" s="252"/>
      <c r="B58" s="253"/>
      <c r="C58" s="254"/>
      <c r="D58" s="254"/>
      <c r="E58" s="254"/>
      <c r="F58" s="254"/>
      <c r="G58" s="254"/>
      <c r="H58" s="254"/>
      <c r="I58" s="254"/>
    </row>
    <row r="59" spans="1:9" ht="18.75">
      <c r="A59" s="252"/>
      <c r="B59" s="253"/>
      <c r="C59" s="254"/>
      <c r="D59" s="254"/>
      <c r="E59" s="254"/>
      <c r="F59" s="254"/>
      <c r="G59" s="254"/>
      <c r="H59" s="254"/>
      <c r="I59" s="254"/>
    </row>
    <row r="60" spans="1:9" ht="18.75">
      <c r="A60" s="252"/>
      <c r="B60" s="253"/>
      <c r="C60" s="254"/>
      <c r="D60" s="254"/>
      <c r="E60" s="254"/>
      <c r="F60" s="254"/>
      <c r="G60" s="254"/>
      <c r="H60" s="254"/>
      <c r="I60" s="254"/>
    </row>
    <row r="61" spans="1:9" ht="18.75">
      <c r="A61" s="252"/>
      <c r="B61" s="254"/>
      <c r="C61" s="254"/>
      <c r="D61" s="254"/>
      <c r="E61" s="254"/>
      <c r="F61" s="254"/>
      <c r="G61" s="254"/>
      <c r="H61" s="254"/>
      <c r="I61" s="254"/>
    </row>
    <row r="62" spans="1:9" ht="18.75">
      <c r="A62" s="252"/>
      <c r="B62" s="254"/>
      <c r="C62" s="254"/>
      <c r="D62" s="254"/>
      <c r="E62" s="254"/>
      <c r="F62" s="254"/>
      <c r="G62" s="254"/>
      <c r="H62" s="254"/>
      <c r="I62" s="254"/>
    </row>
    <row r="63" spans="1:9" ht="18.75">
      <c r="A63" s="252"/>
      <c r="B63" s="254"/>
      <c r="C63" s="254"/>
      <c r="D63" s="254"/>
      <c r="E63" s="254"/>
      <c r="F63" s="254"/>
      <c r="G63" s="254"/>
      <c r="H63" s="254"/>
      <c r="I63" s="254"/>
    </row>
    <row r="64" spans="1:9" ht="18.75">
      <c r="A64" s="252"/>
      <c r="B64" s="254"/>
      <c r="C64" s="254"/>
      <c r="D64" s="254"/>
      <c r="E64" s="254"/>
      <c r="F64" s="254"/>
      <c r="G64" s="254"/>
      <c r="H64" s="254"/>
      <c r="I64" s="254"/>
    </row>
    <row r="65" spans="1:9" ht="18.75">
      <c r="A65" s="252"/>
      <c r="B65" s="254"/>
      <c r="C65" s="254"/>
      <c r="D65" s="254"/>
      <c r="E65" s="254"/>
      <c r="F65" s="254"/>
      <c r="G65" s="254"/>
      <c r="H65" s="254"/>
      <c r="I65" s="254"/>
    </row>
    <row r="66" spans="1:9" ht="18.75">
      <c r="A66" s="252"/>
      <c r="B66" s="254"/>
      <c r="C66" s="254"/>
      <c r="D66" s="254"/>
      <c r="E66" s="254"/>
      <c r="F66" s="254"/>
      <c r="G66" s="254"/>
      <c r="H66" s="254"/>
      <c r="I66" s="254"/>
    </row>
    <row r="67" spans="1:9" ht="18.75">
      <c r="A67" s="252"/>
      <c r="B67" s="254"/>
      <c r="C67" s="254"/>
      <c r="D67" s="254"/>
      <c r="E67" s="254"/>
      <c r="F67" s="254"/>
      <c r="G67" s="254"/>
      <c r="H67" s="254"/>
      <c r="I67" s="254"/>
    </row>
    <row r="68" spans="1:9" ht="18.75">
      <c r="A68" s="252"/>
      <c r="B68" s="254"/>
      <c r="C68" s="254"/>
      <c r="D68" s="254"/>
      <c r="E68" s="254"/>
      <c r="F68" s="254"/>
      <c r="G68" s="254"/>
      <c r="H68" s="254"/>
      <c r="I68" s="254"/>
    </row>
    <row r="69" spans="1:9" ht="18.75">
      <c r="A69" s="252"/>
      <c r="B69" s="254"/>
      <c r="C69" s="254"/>
      <c r="D69" s="254"/>
      <c r="E69" s="254"/>
      <c r="F69" s="254"/>
      <c r="G69" s="254"/>
      <c r="H69" s="254"/>
      <c r="I69" s="254"/>
    </row>
    <row r="70" spans="1:9" ht="18.75">
      <c r="A70" s="252"/>
      <c r="B70" s="254"/>
      <c r="C70" s="254"/>
      <c r="D70" s="254"/>
      <c r="E70" s="254"/>
      <c r="F70" s="254"/>
      <c r="G70" s="254"/>
      <c r="H70" s="254"/>
      <c r="I70" s="254"/>
    </row>
    <row r="71" spans="1:9" ht="18.75">
      <c r="A71" s="252"/>
      <c r="B71" s="254"/>
      <c r="C71" s="254"/>
      <c r="D71" s="254"/>
      <c r="E71" s="254"/>
      <c r="F71" s="254"/>
      <c r="G71" s="254"/>
      <c r="H71" s="254"/>
      <c r="I71" s="254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3937007874015748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3"/>
  <sheetViews>
    <sheetView zoomScale="85" zoomScaleNormal="85" zoomScalePageLayoutView="0" workbookViewId="0" topLeftCell="A25">
      <selection activeCell="B13" sqref="A1:J36"/>
    </sheetView>
  </sheetViews>
  <sheetFormatPr defaultColWidth="8.66015625" defaultRowHeight="18"/>
  <cols>
    <col min="1" max="1" width="2.83203125" style="237" customWidth="1"/>
    <col min="2" max="2" width="21.08203125" style="227" customWidth="1"/>
    <col min="3" max="8" width="5.66015625" style="227" customWidth="1"/>
    <col min="9" max="10" width="6.66015625" style="227" customWidth="1"/>
    <col min="11" max="16384" width="8.83203125" style="227" customWidth="1"/>
  </cols>
  <sheetData>
    <row r="1" spans="1:10" s="245" customFormat="1" ht="18.75" customHeight="1">
      <c r="A1" s="395" t="s">
        <v>794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17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68">
        <v>1</v>
      </c>
      <c r="B3" s="308" t="s">
        <v>761</v>
      </c>
      <c r="C3" s="269">
        <v>5</v>
      </c>
      <c r="D3" s="306">
        <v>3.6</v>
      </c>
      <c r="E3" s="306">
        <v>6</v>
      </c>
      <c r="F3" s="306">
        <v>4.75</v>
      </c>
      <c r="G3" s="311">
        <v>5</v>
      </c>
      <c r="H3" s="312">
        <v>7.25</v>
      </c>
      <c r="I3" s="270">
        <f aca="true" t="shared" si="0" ref="I3:I26">(F3+G3+H3)/3</f>
        <v>5.666666666666667</v>
      </c>
      <c r="J3" s="270">
        <f aca="true" t="shared" si="1" ref="J3:J26">C3+D3+E3+F3+G3+H3</f>
        <v>31.6</v>
      </c>
    </row>
    <row r="4" spans="1:10" ht="18.75" customHeight="1">
      <c r="A4" s="68">
        <v>2</v>
      </c>
      <c r="B4" s="308" t="s">
        <v>762</v>
      </c>
      <c r="C4" s="269">
        <v>6</v>
      </c>
      <c r="D4" s="306">
        <v>7</v>
      </c>
      <c r="E4" s="306">
        <v>6</v>
      </c>
      <c r="F4" s="306">
        <v>6</v>
      </c>
      <c r="G4" s="311">
        <v>4</v>
      </c>
      <c r="H4" s="312">
        <v>7.75</v>
      </c>
      <c r="I4" s="270">
        <f t="shared" si="0"/>
        <v>5.916666666666667</v>
      </c>
      <c r="J4" s="270">
        <f t="shared" si="1"/>
        <v>36.75</v>
      </c>
    </row>
    <row r="5" spans="1:10" ht="18.75" customHeight="1">
      <c r="A5" s="68">
        <v>3</v>
      </c>
      <c r="B5" s="308" t="s">
        <v>763</v>
      </c>
      <c r="C5" s="269">
        <v>4.5</v>
      </c>
      <c r="D5" s="306">
        <v>5.7</v>
      </c>
      <c r="E5" s="306">
        <v>4.5</v>
      </c>
      <c r="F5" s="306">
        <v>5.5</v>
      </c>
      <c r="G5" s="311">
        <v>5.5</v>
      </c>
      <c r="H5" s="312">
        <v>6.25</v>
      </c>
      <c r="I5" s="270">
        <f t="shared" si="0"/>
        <v>5.75</v>
      </c>
      <c r="J5" s="270">
        <f t="shared" si="1"/>
        <v>31.95</v>
      </c>
    </row>
    <row r="6" spans="1:10" ht="18.75" customHeight="1">
      <c r="A6" s="68">
        <v>4</v>
      </c>
      <c r="B6" s="308" t="s">
        <v>764</v>
      </c>
      <c r="C6" s="269">
        <v>4.5</v>
      </c>
      <c r="D6" s="306">
        <v>3.5</v>
      </c>
      <c r="E6" s="306">
        <v>2.5</v>
      </c>
      <c r="F6" s="306">
        <v>4.5</v>
      </c>
      <c r="G6" s="311">
        <v>3.5</v>
      </c>
      <c r="H6" s="312">
        <v>4.25</v>
      </c>
      <c r="I6" s="270">
        <f t="shared" si="0"/>
        <v>4.083333333333333</v>
      </c>
      <c r="J6" s="270">
        <f t="shared" si="1"/>
        <v>22.75</v>
      </c>
    </row>
    <row r="7" spans="1:10" ht="18.75" customHeight="1">
      <c r="A7" s="68">
        <v>5</v>
      </c>
      <c r="B7" s="308" t="s">
        <v>765</v>
      </c>
      <c r="C7" s="269">
        <v>4.5</v>
      </c>
      <c r="D7" s="306">
        <v>3.1</v>
      </c>
      <c r="E7" s="306">
        <v>2</v>
      </c>
      <c r="F7" s="306">
        <v>3.5</v>
      </c>
      <c r="G7" s="311">
        <v>2</v>
      </c>
      <c r="H7" s="312">
        <v>2.5</v>
      </c>
      <c r="I7" s="270">
        <f t="shared" si="0"/>
        <v>2.6666666666666665</v>
      </c>
      <c r="J7" s="270">
        <f t="shared" si="1"/>
        <v>17.6</v>
      </c>
    </row>
    <row r="8" spans="1:10" ht="18.75" customHeight="1">
      <c r="A8" s="68">
        <v>6</v>
      </c>
      <c r="B8" s="308" t="s">
        <v>766</v>
      </c>
      <c r="C8" s="269">
        <v>3</v>
      </c>
      <c r="D8" s="306">
        <v>4.6</v>
      </c>
      <c r="E8" s="306">
        <v>2.5</v>
      </c>
      <c r="F8" s="306">
        <v>4</v>
      </c>
      <c r="G8" s="311">
        <v>7</v>
      </c>
      <c r="H8" s="312">
        <v>2.75</v>
      </c>
      <c r="I8" s="270">
        <f t="shared" si="0"/>
        <v>4.583333333333333</v>
      </c>
      <c r="J8" s="270">
        <f t="shared" si="1"/>
        <v>23.85</v>
      </c>
    </row>
    <row r="9" spans="1:10" ht="18.75" customHeight="1">
      <c r="A9" s="68">
        <v>7</v>
      </c>
      <c r="B9" s="308" t="s">
        <v>662</v>
      </c>
      <c r="C9" s="269">
        <v>7</v>
      </c>
      <c r="D9" s="306">
        <v>4</v>
      </c>
      <c r="E9" s="306">
        <v>3</v>
      </c>
      <c r="F9" s="306">
        <v>3.5</v>
      </c>
      <c r="G9" s="311">
        <v>6.5</v>
      </c>
      <c r="H9" s="312">
        <v>5.25</v>
      </c>
      <c r="I9" s="270">
        <f t="shared" si="0"/>
        <v>5.083333333333333</v>
      </c>
      <c r="J9" s="270">
        <f t="shared" si="1"/>
        <v>29.25</v>
      </c>
    </row>
    <row r="10" spans="1:10" ht="18.75" customHeight="1">
      <c r="A10" s="68">
        <v>8</v>
      </c>
      <c r="B10" s="308" t="s">
        <v>767</v>
      </c>
      <c r="C10" s="269">
        <v>5</v>
      </c>
      <c r="D10" s="306">
        <v>3.8</v>
      </c>
      <c r="E10" s="306">
        <v>4.5</v>
      </c>
      <c r="F10" s="306">
        <v>4.25</v>
      </c>
      <c r="G10" s="311">
        <v>6.75</v>
      </c>
      <c r="H10" s="312">
        <v>3</v>
      </c>
      <c r="I10" s="270">
        <f t="shared" si="0"/>
        <v>4.666666666666667</v>
      </c>
      <c r="J10" s="270">
        <f t="shared" si="1"/>
        <v>27.3</v>
      </c>
    </row>
    <row r="11" spans="1:10" ht="18.75" customHeight="1">
      <c r="A11" s="68">
        <v>9</v>
      </c>
      <c r="B11" s="308" t="s">
        <v>768</v>
      </c>
      <c r="C11" s="269">
        <v>2</v>
      </c>
      <c r="D11" s="306">
        <v>2.6</v>
      </c>
      <c r="E11" s="306">
        <v>3.5</v>
      </c>
      <c r="F11" s="306">
        <v>3</v>
      </c>
      <c r="G11" s="311">
        <v>2</v>
      </c>
      <c r="H11" s="312">
        <v>4.75</v>
      </c>
      <c r="I11" s="270">
        <f t="shared" si="0"/>
        <v>3.25</v>
      </c>
      <c r="J11" s="270">
        <f t="shared" si="1"/>
        <v>17.85</v>
      </c>
    </row>
    <row r="12" spans="1:10" ht="18.75" customHeight="1">
      <c r="A12" s="68">
        <v>10</v>
      </c>
      <c r="B12" s="308" t="s">
        <v>769</v>
      </c>
      <c r="C12" s="269">
        <v>6.5</v>
      </c>
      <c r="D12" s="306">
        <v>6.2</v>
      </c>
      <c r="E12" s="306">
        <v>4.5</v>
      </c>
      <c r="F12" s="306">
        <v>5.75</v>
      </c>
      <c r="G12" s="311">
        <v>7.5</v>
      </c>
      <c r="H12" s="312">
        <v>4.75</v>
      </c>
      <c r="I12" s="270">
        <f t="shared" si="0"/>
        <v>6</v>
      </c>
      <c r="J12" s="270">
        <f t="shared" si="1"/>
        <v>35.2</v>
      </c>
    </row>
    <row r="13" spans="1:10" ht="18.75" customHeight="1">
      <c r="A13" s="68">
        <v>11</v>
      </c>
      <c r="B13" s="308" t="s">
        <v>770</v>
      </c>
      <c r="C13" s="269">
        <v>2.5</v>
      </c>
      <c r="D13" s="306">
        <v>5.6</v>
      </c>
      <c r="E13" s="306">
        <v>5</v>
      </c>
      <c r="F13" s="306">
        <v>3.25</v>
      </c>
      <c r="G13" s="311">
        <v>4.5</v>
      </c>
      <c r="H13" s="312">
        <v>6</v>
      </c>
      <c r="I13" s="270">
        <f t="shared" si="0"/>
        <v>4.583333333333333</v>
      </c>
      <c r="J13" s="270">
        <f t="shared" si="1"/>
        <v>26.85</v>
      </c>
    </row>
    <row r="14" spans="1:10" ht="18.75" customHeight="1">
      <c r="A14" s="68">
        <v>12</v>
      </c>
      <c r="B14" s="308" t="s">
        <v>771</v>
      </c>
      <c r="C14" s="269">
        <v>2.5</v>
      </c>
      <c r="D14" s="306">
        <v>4.6</v>
      </c>
      <c r="E14" s="306">
        <v>2.5</v>
      </c>
      <c r="F14" s="306">
        <v>3.5</v>
      </c>
      <c r="G14" s="311">
        <v>4.25</v>
      </c>
      <c r="H14" s="312">
        <v>4.5</v>
      </c>
      <c r="I14" s="270">
        <f t="shared" si="0"/>
        <v>4.083333333333333</v>
      </c>
      <c r="J14" s="270">
        <f t="shared" si="1"/>
        <v>21.85</v>
      </c>
    </row>
    <row r="15" spans="1:10" ht="18.75" customHeight="1">
      <c r="A15" s="68">
        <v>13</v>
      </c>
      <c r="B15" s="308" t="s">
        <v>772</v>
      </c>
      <c r="C15" s="269">
        <v>5</v>
      </c>
      <c r="D15" s="306">
        <v>5</v>
      </c>
      <c r="E15" s="306">
        <v>5</v>
      </c>
      <c r="F15" s="306">
        <v>4</v>
      </c>
      <c r="G15" s="311">
        <v>6</v>
      </c>
      <c r="H15" s="312">
        <v>4.5</v>
      </c>
      <c r="I15" s="270">
        <f t="shared" si="0"/>
        <v>4.833333333333333</v>
      </c>
      <c r="J15" s="270">
        <f t="shared" si="1"/>
        <v>29.5</v>
      </c>
    </row>
    <row r="16" spans="1:10" ht="18.75" customHeight="1">
      <c r="A16" s="68">
        <v>14</v>
      </c>
      <c r="B16" s="308" t="s">
        <v>773</v>
      </c>
      <c r="C16" s="269">
        <v>5.5</v>
      </c>
      <c r="D16" s="306">
        <v>5.4</v>
      </c>
      <c r="E16" s="306">
        <v>3.5</v>
      </c>
      <c r="F16" s="306">
        <v>4</v>
      </c>
      <c r="G16" s="311">
        <v>6.5</v>
      </c>
      <c r="H16" s="312">
        <v>6.5</v>
      </c>
      <c r="I16" s="270">
        <f t="shared" si="0"/>
        <v>5.666666666666667</v>
      </c>
      <c r="J16" s="270">
        <f t="shared" si="1"/>
        <v>31.4</v>
      </c>
    </row>
    <row r="17" spans="1:10" ht="18.75" customHeight="1">
      <c r="A17" s="68">
        <v>15</v>
      </c>
      <c r="B17" s="308" t="s">
        <v>774</v>
      </c>
      <c r="C17" s="269">
        <v>6</v>
      </c>
      <c r="D17" s="306">
        <v>6.1</v>
      </c>
      <c r="E17" s="306">
        <v>4</v>
      </c>
      <c r="F17" s="306">
        <v>4.75</v>
      </c>
      <c r="G17" s="311">
        <v>6</v>
      </c>
      <c r="H17" s="312">
        <v>5.25</v>
      </c>
      <c r="I17" s="270">
        <f t="shared" si="0"/>
        <v>5.333333333333333</v>
      </c>
      <c r="J17" s="270">
        <f t="shared" si="1"/>
        <v>32.1</v>
      </c>
    </row>
    <row r="18" spans="1:10" ht="18.75" customHeight="1">
      <c r="A18" s="68">
        <v>16</v>
      </c>
      <c r="B18" s="308" t="s">
        <v>775</v>
      </c>
      <c r="C18" s="269">
        <v>7</v>
      </c>
      <c r="D18" s="306">
        <v>5.2</v>
      </c>
      <c r="E18" s="306">
        <v>4.5</v>
      </c>
      <c r="F18" s="306">
        <v>5.5</v>
      </c>
      <c r="G18" s="311">
        <v>5</v>
      </c>
      <c r="H18" s="312">
        <v>6.25</v>
      </c>
      <c r="I18" s="270">
        <f t="shared" si="0"/>
        <v>5.583333333333333</v>
      </c>
      <c r="J18" s="270">
        <f t="shared" si="1"/>
        <v>33.45</v>
      </c>
    </row>
    <row r="19" spans="1:10" ht="18.75" customHeight="1">
      <c r="A19" s="68">
        <v>17</v>
      </c>
      <c r="B19" s="308" t="s">
        <v>776</v>
      </c>
      <c r="C19" s="269">
        <v>5</v>
      </c>
      <c r="D19" s="306">
        <v>4.9</v>
      </c>
      <c r="E19" s="306">
        <v>4</v>
      </c>
      <c r="F19" s="306">
        <v>5.25</v>
      </c>
      <c r="G19" s="311">
        <v>3.5</v>
      </c>
      <c r="H19" s="312">
        <v>5.75</v>
      </c>
      <c r="I19" s="270">
        <f t="shared" si="0"/>
        <v>4.833333333333333</v>
      </c>
      <c r="J19" s="270">
        <f t="shared" si="1"/>
        <v>28.4</v>
      </c>
    </row>
    <row r="20" spans="1:10" ht="18.75" customHeight="1">
      <c r="A20" s="68">
        <v>18</v>
      </c>
      <c r="B20" s="308" t="s">
        <v>777</v>
      </c>
      <c r="C20" s="269">
        <v>5.5</v>
      </c>
      <c r="D20" s="306">
        <v>5.6</v>
      </c>
      <c r="E20" s="306">
        <v>5</v>
      </c>
      <c r="F20" s="306">
        <v>4</v>
      </c>
      <c r="G20" s="311">
        <v>6</v>
      </c>
      <c r="H20" s="312">
        <v>6.75</v>
      </c>
      <c r="I20" s="270">
        <f t="shared" si="0"/>
        <v>5.583333333333333</v>
      </c>
      <c r="J20" s="270">
        <f t="shared" si="1"/>
        <v>32.85</v>
      </c>
    </row>
    <row r="21" spans="1:10" ht="18.75" customHeight="1">
      <c r="A21" s="68">
        <v>19</v>
      </c>
      <c r="B21" s="308" t="s">
        <v>778</v>
      </c>
      <c r="C21" s="269">
        <v>5.5</v>
      </c>
      <c r="D21" s="306">
        <v>6.6</v>
      </c>
      <c r="E21" s="306">
        <v>3.5</v>
      </c>
      <c r="F21" s="306">
        <v>4.25</v>
      </c>
      <c r="G21" s="311">
        <v>5.5</v>
      </c>
      <c r="H21" s="312">
        <v>3.25</v>
      </c>
      <c r="I21" s="270">
        <f t="shared" si="0"/>
        <v>4.333333333333333</v>
      </c>
      <c r="J21" s="270">
        <f t="shared" si="1"/>
        <v>28.6</v>
      </c>
    </row>
    <row r="22" spans="1:10" ht="18.75" customHeight="1">
      <c r="A22" s="68">
        <v>20</v>
      </c>
      <c r="B22" s="308" t="s">
        <v>779</v>
      </c>
      <c r="C22" s="269">
        <v>6</v>
      </c>
      <c r="D22" s="306">
        <v>4.6</v>
      </c>
      <c r="E22" s="306">
        <v>4</v>
      </c>
      <c r="F22" s="306">
        <v>3.25</v>
      </c>
      <c r="G22" s="311">
        <v>3.5</v>
      </c>
      <c r="H22" s="312">
        <v>5.25</v>
      </c>
      <c r="I22" s="270">
        <f t="shared" si="0"/>
        <v>4</v>
      </c>
      <c r="J22" s="270">
        <f t="shared" si="1"/>
        <v>26.6</v>
      </c>
    </row>
    <row r="23" spans="1:10" ht="18.75" customHeight="1">
      <c r="A23" s="68">
        <v>21</v>
      </c>
      <c r="B23" s="308" t="s">
        <v>780</v>
      </c>
      <c r="C23" s="269">
        <v>4</v>
      </c>
      <c r="D23" s="306">
        <v>6.7</v>
      </c>
      <c r="E23" s="306">
        <v>4</v>
      </c>
      <c r="F23" s="306">
        <v>5.25</v>
      </c>
      <c r="G23" s="311">
        <v>5.5</v>
      </c>
      <c r="H23" s="312">
        <v>5.75</v>
      </c>
      <c r="I23" s="270">
        <f t="shared" si="0"/>
        <v>5.5</v>
      </c>
      <c r="J23" s="270">
        <f t="shared" si="1"/>
        <v>31.2</v>
      </c>
    </row>
    <row r="24" spans="1:10" ht="18.75" customHeight="1">
      <c r="A24" s="68">
        <v>22</v>
      </c>
      <c r="B24" s="308" t="s">
        <v>781</v>
      </c>
      <c r="C24" s="269">
        <v>6.5</v>
      </c>
      <c r="D24" s="306">
        <v>4.9</v>
      </c>
      <c r="E24" s="306">
        <v>2.5</v>
      </c>
      <c r="F24" s="306">
        <v>4.5</v>
      </c>
      <c r="G24" s="311">
        <v>4</v>
      </c>
      <c r="H24" s="312">
        <v>6.75</v>
      </c>
      <c r="I24" s="270">
        <f t="shared" si="0"/>
        <v>5.083333333333333</v>
      </c>
      <c r="J24" s="270">
        <f t="shared" si="1"/>
        <v>29.15</v>
      </c>
    </row>
    <row r="25" spans="1:10" ht="18.75" customHeight="1">
      <c r="A25" s="68">
        <v>23</v>
      </c>
      <c r="B25" s="308" t="s">
        <v>782</v>
      </c>
      <c r="C25" s="269">
        <v>6.5</v>
      </c>
      <c r="D25" s="306">
        <v>5.8</v>
      </c>
      <c r="E25" s="306">
        <v>7</v>
      </c>
      <c r="F25" s="306">
        <v>6</v>
      </c>
      <c r="G25" s="311">
        <v>7.5</v>
      </c>
      <c r="H25" s="312">
        <v>5</v>
      </c>
      <c r="I25" s="270">
        <f t="shared" si="0"/>
        <v>6.166666666666667</v>
      </c>
      <c r="J25" s="270">
        <f t="shared" si="1"/>
        <v>37.8</v>
      </c>
    </row>
    <row r="26" spans="1:10" ht="18">
      <c r="A26" s="68">
        <v>24</v>
      </c>
      <c r="B26" s="308" t="s">
        <v>783</v>
      </c>
      <c r="C26" s="269">
        <v>6.5</v>
      </c>
      <c r="D26" s="306">
        <v>2.8</v>
      </c>
      <c r="E26" s="306">
        <v>4</v>
      </c>
      <c r="F26" s="306">
        <v>3.5</v>
      </c>
      <c r="G26" s="311">
        <v>4.75</v>
      </c>
      <c r="H26" s="312">
        <v>5</v>
      </c>
      <c r="I26" s="270">
        <f t="shared" si="0"/>
        <v>4.416666666666667</v>
      </c>
      <c r="J26" s="270">
        <f t="shared" si="1"/>
        <v>26.55</v>
      </c>
    </row>
    <row r="27" spans="1:10" ht="18">
      <c r="A27" s="68">
        <v>25</v>
      </c>
      <c r="B27" s="308" t="s">
        <v>784</v>
      </c>
      <c r="C27" s="269"/>
      <c r="D27" s="306"/>
      <c r="E27" s="306"/>
      <c r="F27" s="306"/>
      <c r="G27" s="311"/>
      <c r="H27" s="312"/>
      <c r="I27" s="270"/>
      <c r="J27" s="270"/>
    </row>
    <row r="28" spans="1:10" ht="18.75" customHeight="1">
      <c r="A28" s="68">
        <v>26</v>
      </c>
      <c r="B28" s="308" t="s">
        <v>785</v>
      </c>
      <c r="C28" s="269">
        <v>6</v>
      </c>
      <c r="D28" s="306">
        <v>2.7</v>
      </c>
      <c r="E28" s="306">
        <v>1.5</v>
      </c>
      <c r="F28" s="306">
        <v>2.75</v>
      </c>
      <c r="G28" s="311">
        <v>7</v>
      </c>
      <c r="H28" s="312">
        <v>5.25</v>
      </c>
      <c r="I28" s="270">
        <f aca="true" t="shared" si="2" ref="I28:I36">(F28+G28+H28)/3</f>
        <v>5</v>
      </c>
      <c r="J28" s="270">
        <f aca="true" t="shared" si="3" ref="J28:J36">C28+D28+E28+F28+G28+H28</f>
        <v>25.2</v>
      </c>
    </row>
    <row r="29" spans="1:10" ht="18">
      <c r="A29" s="68">
        <v>27</v>
      </c>
      <c r="B29" s="308" t="s">
        <v>786</v>
      </c>
      <c r="C29" s="269">
        <v>5</v>
      </c>
      <c r="D29" s="306">
        <v>2.3</v>
      </c>
      <c r="E29" s="306">
        <v>3</v>
      </c>
      <c r="F29" s="306">
        <v>4</v>
      </c>
      <c r="G29" s="311">
        <v>6.5</v>
      </c>
      <c r="H29" s="312">
        <v>3.25</v>
      </c>
      <c r="I29" s="270">
        <f t="shared" si="2"/>
        <v>4.583333333333333</v>
      </c>
      <c r="J29" s="270">
        <f t="shared" si="3"/>
        <v>24.05</v>
      </c>
    </row>
    <row r="30" spans="1:10" ht="18">
      <c r="A30" s="68">
        <v>28</v>
      </c>
      <c r="B30" s="308" t="s">
        <v>787</v>
      </c>
      <c r="C30" s="269">
        <v>5</v>
      </c>
      <c r="D30" s="306">
        <v>2.4</v>
      </c>
      <c r="E30" s="306">
        <v>3.5</v>
      </c>
      <c r="F30" s="306">
        <v>4.5</v>
      </c>
      <c r="G30" s="311">
        <v>6.5</v>
      </c>
      <c r="H30" s="312">
        <v>5</v>
      </c>
      <c r="I30" s="270">
        <f t="shared" si="2"/>
        <v>5.333333333333333</v>
      </c>
      <c r="J30" s="270">
        <f t="shared" si="3"/>
        <v>26.9</v>
      </c>
    </row>
    <row r="31" spans="1:10" ht="19.5" customHeight="1">
      <c r="A31" s="68">
        <v>29</v>
      </c>
      <c r="B31" s="308" t="s">
        <v>788</v>
      </c>
      <c r="C31" s="269">
        <v>4</v>
      </c>
      <c r="D31" s="306">
        <v>3.6</v>
      </c>
      <c r="E31" s="306">
        <v>2.5</v>
      </c>
      <c r="F31" s="306">
        <v>4.75</v>
      </c>
      <c r="G31" s="311">
        <v>6.5</v>
      </c>
      <c r="H31" s="312">
        <v>5</v>
      </c>
      <c r="I31" s="270">
        <f t="shared" si="2"/>
        <v>5.416666666666667</v>
      </c>
      <c r="J31" s="270">
        <f t="shared" si="3"/>
        <v>26.35</v>
      </c>
    </row>
    <row r="32" spans="1:10" ht="19.5" customHeight="1">
      <c r="A32" s="68">
        <v>30</v>
      </c>
      <c r="B32" s="308" t="s">
        <v>789</v>
      </c>
      <c r="C32" s="269">
        <v>4</v>
      </c>
      <c r="D32" s="306">
        <v>0.8</v>
      </c>
      <c r="E32" s="306">
        <v>2.5</v>
      </c>
      <c r="F32" s="306">
        <v>4.75</v>
      </c>
      <c r="G32" s="311">
        <v>7</v>
      </c>
      <c r="H32" s="312">
        <v>4.75</v>
      </c>
      <c r="I32" s="270">
        <f t="shared" si="2"/>
        <v>5.5</v>
      </c>
      <c r="J32" s="270">
        <f t="shared" si="3"/>
        <v>23.8</v>
      </c>
    </row>
    <row r="33" spans="1:10" ht="19.5" customHeight="1">
      <c r="A33" s="68">
        <v>31</v>
      </c>
      <c r="B33" s="308" t="s">
        <v>790</v>
      </c>
      <c r="C33" s="269">
        <v>5</v>
      </c>
      <c r="D33" s="306">
        <v>3.8</v>
      </c>
      <c r="E33" s="306">
        <v>3.5</v>
      </c>
      <c r="F33" s="306">
        <v>5.5</v>
      </c>
      <c r="G33" s="311">
        <v>6</v>
      </c>
      <c r="H33" s="312">
        <v>5.25</v>
      </c>
      <c r="I33" s="270">
        <f t="shared" si="2"/>
        <v>5.583333333333333</v>
      </c>
      <c r="J33" s="270">
        <f t="shared" si="3"/>
        <v>29.05</v>
      </c>
    </row>
    <row r="34" spans="1:10" ht="19.5" customHeight="1">
      <c r="A34" s="68">
        <v>32</v>
      </c>
      <c r="B34" s="308" t="s">
        <v>791</v>
      </c>
      <c r="C34" s="269">
        <v>6.5</v>
      </c>
      <c r="D34" s="306">
        <v>3</v>
      </c>
      <c r="E34" s="306">
        <v>3.5</v>
      </c>
      <c r="F34" s="306">
        <v>5.5</v>
      </c>
      <c r="G34" s="311">
        <v>4</v>
      </c>
      <c r="H34" s="312">
        <v>4.75</v>
      </c>
      <c r="I34" s="270">
        <f t="shared" si="2"/>
        <v>4.75</v>
      </c>
      <c r="J34" s="270">
        <f t="shared" si="3"/>
        <v>27.25</v>
      </c>
    </row>
    <row r="35" spans="1:10" ht="19.5" customHeight="1">
      <c r="A35" s="68">
        <v>33</v>
      </c>
      <c r="B35" s="308" t="s">
        <v>792</v>
      </c>
      <c r="C35" s="269">
        <v>5</v>
      </c>
      <c r="D35" s="306">
        <v>1.8</v>
      </c>
      <c r="E35" s="306">
        <v>3</v>
      </c>
      <c r="F35" s="306">
        <v>5.75</v>
      </c>
      <c r="G35" s="311">
        <v>6.25</v>
      </c>
      <c r="H35" s="312">
        <v>4.25</v>
      </c>
      <c r="I35" s="270">
        <f t="shared" si="2"/>
        <v>5.416666666666667</v>
      </c>
      <c r="J35" s="270">
        <f t="shared" si="3"/>
        <v>26.05</v>
      </c>
    </row>
    <row r="36" spans="1:10" ht="19.5" customHeight="1">
      <c r="A36" s="68">
        <v>34</v>
      </c>
      <c r="B36" s="308" t="s">
        <v>793</v>
      </c>
      <c r="C36" s="269">
        <v>5</v>
      </c>
      <c r="D36" s="306">
        <v>8.2</v>
      </c>
      <c r="E36" s="306">
        <v>4.5</v>
      </c>
      <c r="F36" s="306">
        <v>6</v>
      </c>
      <c r="G36" s="311">
        <v>5</v>
      </c>
      <c r="H36" s="312">
        <v>7</v>
      </c>
      <c r="I36" s="270">
        <f t="shared" si="2"/>
        <v>6</v>
      </c>
      <c r="J36" s="270">
        <f t="shared" si="3"/>
        <v>35.7</v>
      </c>
    </row>
    <row r="37" spans="1:10" ht="19.5" customHeight="1">
      <c r="A37" s="338"/>
      <c r="B37" s="339"/>
      <c r="C37" s="340"/>
      <c r="D37" s="340"/>
      <c r="E37" s="340"/>
      <c r="F37" s="340"/>
      <c r="G37" s="340"/>
      <c r="H37" s="340"/>
      <c r="I37" s="341"/>
      <c r="J37" s="341"/>
    </row>
    <row r="38" spans="1:9" ht="19.5" customHeight="1">
      <c r="A38" s="229"/>
      <c r="B38" s="175"/>
      <c r="C38" s="230"/>
      <c r="D38" s="230"/>
      <c r="E38" s="230"/>
      <c r="F38" s="230"/>
      <c r="G38" s="230"/>
      <c r="H38" s="230"/>
      <c r="I38" s="230"/>
    </row>
    <row r="39" spans="1:9" ht="19.5" customHeight="1">
      <c r="A39" s="229"/>
      <c r="B39" s="175"/>
      <c r="C39" s="230"/>
      <c r="D39" s="230"/>
      <c r="E39" s="230"/>
      <c r="F39" s="230"/>
      <c r="G39" s="230"/>
      <c r="H39" s="230"/>
      <c r="I39" s="230"/>
    </row>
    <row r="40" spans="1:9" ht="19.5" customHeight="1">
      <c r="A40" s="229"/>
      <c r="B40" s="175"/>
      <c r="C40" s="230"/>
      <c r="D40" s="230"/>
      <c r="E40" s="230"/>
      <c r="F40" s="230"/>
      <c r="G40" s="230"/>
      <c r="H40" s="230"/>
      <c r="I40" s="230"/>
    </row>
    <row r="41" spans="1:9" ht="19.5" customHeight="1">
      <c r="A41" s="229"/>
      <c r="B41" s="175"/>
      <c r="C41" s="230"/>
      <c r="D41" s="230"/>
      <c r="E41" s="230"/>
      <c r="F41" s="230"/>
      <c r="G41" s="230"/>
      <c r="H41" s="230"/>
      <c r="I41" s="230"/>
    </row>
    <row r="42" spans="1:9" ht="19.5" customHeight="1">
      <c r="A42" s="229"/>
      <c r="B42" s="175"/>
      <c r="C42" s="230"/>
      <c r="D42" s="230"/>
      <c r="E42" s="230"/>
      <c r="F42" s="230"/>
      <c r="G42" s="230"/>
      <c r="H42" s="230"/>
      <c r="I42" s="230"/>
    </row>
    <row r="43" spans="1:9" ht="19.5" customHeight="1">
      <c r="A43" s="229"/>
      <c r="B43" s="175"/>
      <c r="C43" s="230"/>
      <c r="D43" s="230"/>
      <c r="E43" s="230"/>
      <c r="F43" s="230"/>
      <c r="G43" s="230"/>
      <c r="H43" s="230"/>
      <c r="I43" s="230"/>
    </row>
    <row r="44" spans="1:9" ht="19.5" customHeight="1">
      <c r="A44" s="229"/>
      <c r="B44" s="175"/>
      <c r="C44" s="230"/>
      <c r="D44" s="230"/>
      <c r="E44" s="230"/>
      <c r="F44" s="230"/>
      <c r="G44" s="230"/>
      <c r="H44" s="230"/>
      <c r="I44" s="230"/>
    </row>
    <row r="45" spans="1:9" ht="19.5" customHeight="1">
      <c r="A45" s="229"/>
      <c r="B45" s="175"/>
      <c r="C45" s="230"/>
      <c r="D45" s="230"/>
      <c r="E45" s="230"/>
      <c r="F45" s="230"/>
      <c r="G45" s="230"/>
      <c r="H45" s="230"/>
      <c r="I45" s="230"/>
    </row>
    <row r="46" spans="1:9" ht="19.5" customHeight="1">
      <c r="A46" s="229"/>
      <c r="B46" s="175"/>
      <c r="C46" s="230"/>
      <c r="D46" s="230"/>
      <c r="E46" s="230"/>
      <c r="F46" s="230"/>
      <c r="G46" s="230"/>
      <c r="H46" s="230"/>
      <c r="I46" s="230"/>
    </row>
    <row r="47" spans="1:9" ht="19.5" customHeight="1">
      <c r="A47" s="229"/>
      <c r="B47" s="175"/>
      <c r="C47" s="230"/>
      <c r="D47" s="230"/>
      <c r="E47" s="230"/>
      <c r="F47" s="230"/>
      <c r="G47" s="230"/>
      <c r="H47" s="230"/>
      <c r="I47" s="230"/>
    </row>
    <row r="48" spans="1:9" ht="19.5" customHeight="1">
      <c r="A48" s="229"/>
      <c r="B48" s="175"/>
      <c r="C48" s="230"/>
      <c r="D48" s="230"/>
      <c r="E48" s="230"/>
      <c r="F48" s="230"/>
      <c r="G48" s="230"/>
      <c r="H48" s="230"/>
      <c r="I48" s="230"/>
    </row>
    <row r="49" spans="1:9" ht="19.5" customHeight="1">
      <c r="A49" s="229"/>
      <c r="B49" s="175"/>
      <c r="C49" s="230"/>
      <c r="D49" s="230"/>
      <c r="E49" s="230"/>
      <c r="F49" s="230"/>
      <c r="G49" s="230"/>
      <c r="H49" s="230"/>
      <c r="I49" s="230"/>
    </row>
    <row r="50" spans="1:10" s="232" customFormat="1" ht="19.5" customHeight="1">
      <c r="A50" s="241"/>
      <c r="B50" s="231"/>
      <c r="C50" s="231">
        <f>COUNTIF(C3:C37,"&gt;=5")</f>
        <v>23</v>
      </c>
      <c r="D50" s="231">
        <f aca="true" t="shared" si="4" ref="D50:I50">COUNTIF(D3:D37,"&gt;=5")</f>
        <v>13</v>
      </c>
      <c r="E50" s="231">
        <f t="shared" si="4"/>
        <v>6</v>
      </c>
      <c r="F50" s="231">
        <f t="shared" si="4"/>
        <v>11</v>
      </c>
      <c r="G50" s="231">
        <f t="shared" si="4"/>
        <v>22</v>
      </c>
      <c r="H50" s="231">
        <f t="shared" si="4"/>
        <v>20</v>
      </c>
      <c r="I50" s="231">
        <f t="shared" si="4"/>
        <v>19</v>
      </c>
      <c r="J50" s="231">
        <f>COUNTIF(J3:J37,"&gt;=30")</f>
        <v>11</v>
      </c>
    </row>
    <row r="51" spans="1:10" s="228" customFormat="1" ht="19.5" customHeight="1">
      <c r="A51" s="234"/>
      <c r="B51" s="243"/>
      <c r="C51" s="235">
        <f>COUNT(C3:C37)</f>
        <v>33</v>
      </c>
      <c r="D51" s="235">
        <f aca="true" t="shared" si="5" ref="D51:J51">COUNT(D3:D37)</f>
        <v>33</v>
      </c>
      <c r="E51" s="235">
        <f t="shared" si="5"/>
        <v>33</v>
      </c>
      <c r="F51" s="235">
        <f t="shared" si="5"/>
        <v>33</v>
      </c>
      <c r="G51" s="235">
        <f t="shared" si="5"/>
        <v>33</v>
      </c>
      <c r="H51" s="235">
        <f t="shared" si="5"/>
        <v>33</v>
      </c>
      <c r="I51" s="235">
        <f t="shared" si="5"/>
        <v>33</v>
      </c>
      <c r="J51" s="235">
        <f t="shared" si="5"/>
        <v>33</v>
      </c>
    </row>
    <row r="52" spans="1:10" ht="19.5" customHeight="1">
      <c r="A52" s="229"/>
      <c r="B52" s="230"/>
      <c r="C52" s="230"/>
      <c r="D52" s="230"/>
      <c r="E52" s="230"/>
      <c r="F52" s="230"/>
      <c r="G52" s="230"/>
      <c r="H52" s="230"/>
      <c r="I52" s="230"/>
      <c r="J52" s="230"/>
    </row>
    <row r="53" spans="1:10" ht="18">
      <c r="A53" s="229"/>
      <c r="B53" s="175"/>
      <c r="C53" s="230">
        <f aca="true" t="shared" si="6" ref="C53:J53">C50/C51*100</f>
        <v>69.6969696969697</v>
      </c>
      <c r="D53" s="230">
        <f t="shared" si="6"/>
        <v>39.39393939393939</v>
      </c>
      <c r="E53" s="230">
        <f t="shared" si="6"/>
        <v>18.181818181818183</v>
      </c>
      <c r="F53" s="230">
        <f t="shared" si="6"/>
        <v>33.33333333333333</v>
      </c>
      <c r="G53" s="230">
        <f t="shared" si="6"/>
        <v>66.66666666666666</v>
      </c>
      <c r="H53" s="230">
        <f t="shared" si="6"/>
        <v>60.60606060606061</v>
      </c>
      <c r="I53" s="230">
        <f t="shared" si="6"/>
        <v>57.57575757575758</v>
      </c>
      <c r="J53" s="230">
        <f t="shared" si="6"/>
        <v>33.33333333333333</v>
      </c>
    </row>
    <row r="54" spans="1:9" ht="18">
      <c r="A54" s="229"/>
      <c r="B54" s="175"/>
      <c r="C54" s="230"/>
      <c r="D54" s="230"/>
      <c r="E54" s="230"/>
      <c r="F54" s="230"/>
      <c r="G54" s="230"/>
      <c r="H54" s="230"/>
      <c r="I54" s="230"/>
    </row>
    <row r="55" spans="1:9" ht="18">
      <c r="A55" s="229"/>
      <c r="B55" s="230"/>
      <c r="C55" s="230"/>
      <c r="D55" s="230"/>
      <c r="E55" s="230"/>
      <c r="F55" s="230"/>
      <c r="G55" s="230"/>
      <c r="H55" s="230"/>
      <c r="I55" s="230"/>
    </row>
    <row r="56" spans="1:9" ht="18">
      <c r="A56" s="229"/>
      <c r="B56" s="175"/>
      <c r="C56" s="230"/>
      <c r="D56" s="230"/>
      <c r="E56" s="230"/>
      <c r="F56" s="230"/>
      <c r="G56" s="230"/>
      <c r="H56" s="230"/>
      <c r="I56" s="230"/>
    </row>
    <row r="57" spans="1:9" ht="18">
      <c r="A57" s="229"/>
      <c r="B57" s="230"/>
      <c r="C57" s="230"/>
      <c r="D57" s="230"/>
      <c r="E57" s="230"/>
      <c r="F57" s="230"/>
      <c r="G57" s="230"/>
      <c r="H57" s="230"/>
      <c r="I57" s="230"/>
    </row>
    <row r="58" spans="1:9" ht="18">
      <c r="A58" s="229"/>
      <c r="B58" s="175"/>
      <c r="C58" s="230"/>
      <c r="D58" s="230"/>
      <c r="E58" s="230"/>
      <c r="F58" s="230"/>
      <c r="G58" s="230"/>
      <c r="H58" s="230"/>
      <c r="I58" s="230"/>
    </row>
    <row r="59" spans="1:9" ht="18">
      <c r="A59" s="229"/>
      <c r="B59" s="175"/>
      <c r="C59" s="230"/>
      <c r="D59" s="230"/>
      <c r="E59" s="230"/>
      <c r="F59" s="230"/>
      <c r="G59" s="230"/>
      <c r="H59" s="230"/>
      <c r="I59" s="230"/>
    </row>
    <row r="60" spans="1:9" ht="18">
      <c r="A60" s="229"/>
      <c r="B60" s="230"/>
      <c r="C60" s="230"/>
      <c r="D60" s="230"/>
      <c r="E60" s="230"/>
      <c r="F60" s="230"/>
      <c r="G60" s="230"/>
      <c r="H60" s="230"/>
      <c r="I60" s="230"/>
    </row>
    <row r="61" spans="1:9" ht="18">
      <c r="A61" s="229"/>
      <c r="B61" s="230"/>
      <c r="C61" s="230"/>
      <c r="D61" s="230"/>
      <c r="E61" s="230"/>
      <c r="F61" s="230"/>
      <c r="G61" s="230"/>
      <c r="H61" s="230"/>
      <c r="I61" s="230"/>
    </row>
    <row r="62" spans="1:9" ht="18">
      <c r="A62" s="229"/>
      <c r="B62" s="230"/>
      <c r="C62" s="230"/>
      <c r="D62" s="230"/>
      <c r="E62" s="230"/>
      <c r="F62" s="230"/>
      <c r="G62" s="230"/>
      <c r="H62" s="230"/>
      <c r="I62" s="230"/>
    </row>
    <row r="63" spans="1:9" ht="18">
      <c r="A63" s="229"/>
      <c r="B63" s="230"/>
      <c r="C63" s="230"/>
      <c r="D63" s="230"/>
      <c r="E63" s="230"/>
      <c r="F63" s="230"/>
      <c r="G63" s="230"/>
      <c r="H63" s="230"/>
      <c r="I63" s="230"/>
    </row>
    <row r="64" spans="1:9" ht="18">
      <c r="A64" s="229"/>
      <c r="B64" s="230"/>
      <c r="C64" s="230"/>
      <c r="D64" s="230"/>
      <c r="E64" s="230"/>
      <c r="F64" s="230"/>
      <c r="G64" s="230"/>
      <c r="H64" s="230"/>
      <c r="I64" s="230"/>
    </row>
    <row r="65" spans="1:9" ht="18">
      <c r="A65" s="229"/>
      <c r="B65" s="230"/>
      <c r="C65" s="230"/>
      <c r="D65" s="230"/>
      <c r="E65" s="230"/>
      <c r="F65" s="230"/>
      <c r="G65" s="230"/>
      <c r="H65" s="230"/>
      <c r="I65" s="230"/>
    </row>
    <row r="66" spans="1:9" ht="18">
      <c r="A66" s="229"/>
      <c r="B66" s="230"/>
      <c r="C66" s="230"/>
      <c r="D66" s="230"/>
      <c r="E66" s="230"/>
      <c r="F66" s="230"/>
      <c r="G66" s="230"/>
      <c r="H66" s="230"/>
      <c r="I66" s="230"/>
    </row>
    <row r="67" spans="1:9" ht="18">
      <c r="A67" s="229"/>
      <c r="B67" s="230"/>
      <c r="C67" s="230"/>
      <c r="D67" s="230"/>
      <c r="E67" s="230"/>
      <c r="F67" s="230"/>
      <c r="G67" s="230"/>
      <c r="H67" s="230"/>
      <c r="I67" s="230"/>
    </row>
    <row r="68" spans="1:9" ht="18">
      <c r="A68" s="229"/>
      <c r="B68" s="230"/>
      <c r="C68" s="230"/>
      <c r="D68" s="230"/>
      <c r="E68" s="230"/>
      <c r="F68" s="230"/>
      <c r="G68" s="230"/>
      <c r="H68" s="230"/>
      <c r="I68" s="230"/>
    </row>
    <row r="69" spans="1:9" ht="18">
      <c r="A69" s="229"/>
      <c r="B69" s="230"/>
      <c r="C69" s="230"/>
      <c r="D69" s="230"/>
      <c r="E69" s="230"/>
      <c r="F69" s="230"/>
      <c r="G69" s="230"/>
      <c r="H69" s="230"/>
      <c r="I69" s="230"/>
    </row>
    <row r="70" spans="1:9" ht="18">
      <c r="A70" s="229"/>
      <c r="B70" s="230"/>
      <c r="C70" s="230"/>
      <c r="D70" s="230"/>
      <c r="E70" s="230"/>
      <c r="F70" s="230"/>
      <c r="G70" s="230"/>
      <c r="H70" s="230"/>
      <c r="I70" s="230"/>
    </row>
    <row r="71" spans="1:9" ht="18">
      <c r="A71" s="229"/>
      <c r="B71" s="230"/>
      <c r="C71" s="230"/>
      <c r="D71" s="230"/>
      <c r="E71" s="230"/>
      <c r="F71" s="230"/>
      <c r="G71" s="230"/>
      <c r="H71" s="230"/>
      <c r="I71" s="230"/>
    </row>
    <row r="72" spans="1:9" ht="18">
      <c r="A72" s="229"/>
      <c r="B72" s="230"/>
      <c r="C72" s="230"/>
      <c r="D72" s="230"/>
      <c r="E72" s="230"/>
      <c r="F72" s="230"/>
      <c r="G72" s="230"/>
      <c r="H72" s="230"/>
      <c r="I72" s="230"/>
    </row>
    <row r="73" spans="1:9" ht="18">
      <c r="A73" s="229"/>
      <c r="B73" s="230"/>
      <c r="C73" s="230"/>
      <c r="D73" s="230"/>
      <c r="E73" s="230"/>
      <c r="F73" s="230"/>
      <c r="G73" s="230"/>
      <c r="H73" s="230"/>
      <c r="I73" s="230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PageLayoutView="0" workbookViewId="0" topLeftCell="A34">
      <selection activeCell="A2" sqref="A2"/>
    </sheetView>
  </sheetViews>
  <sheetFormatPr defaultColWidth="8.66015625" defaultRowHeight="18"/>
  <cols>
    <col min="1" max="1" width="3.08203125" style="237" customWidth="1"/>
    <col min="2" max="2" width="22" style="227" customWidth="1"/>
    <col min="3" max="9" width="5.66015625" style="227" customWidth="1"/>
    <col min="10" max="10" width="6.66015625" style="227" customWidth="1"/>
    <col min="11" max="16384" width="8.83203125" style="227" customWidth="1"/>
  </cols>
  <sheetData>
    <row r="1" spans="1:10" ht="18.75" customHeight="1">
      <c r="A1" s="395" t="s">
        <v>859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17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68">
        <v>1</v>
      </c>
      <c r="B3" s="308" t="s">
        <v>795</v>
      </c>
      <c r="C3" s="269">
        <v>4.5</v>
      </c>
      <c r="D3" s="306">
        <v>3.7</v>
      </c>
      <c r="E3" s="306">
        <v>5</v>
      </c>
      <c r="F3" s="306">
        <v>3.75</v>
      </c>
      <c r="G3" s="311">
        <v>5.25</v>
      </c>
      <c r="H3" s="312">
        <v>4.75</v>
      </c>
      <c r="I3" s="270">
        <f aca="true" t="shared" si="0" ref="I3:I35">(F3+G3+H3)/3</f>
        <v>4.583333333333333</v>
      </c>
      <c r="J3" s="270">
        <f aca="true" t="shared" si="1" ref="J3:J35">C3+D3+E3+F3+G3+H3</f>
        <v>26.95</v>
      </c>
    </row>
    <row r="4" spans="1:10" ht="18.75" customHeight="1">
      <c r="A4" s="68">
        <v>2</v>
      </c>
      <c r="B4" s="308" t="s">
        <v>797</v>
      </c>
      <c r="C4" s="269">
        <v>5</v>
      </c>
      <c r="D4" s="306">
        <v>3.6</v>
      </c>
      <c r="E4" s="306">
        <v>3.5</v>
      </c>
      <c r="F4" s="306">
        <v>4.25</v>
      </c>
      <c r="G4" s="311">
        <v>6.5</v>
      </c>
      <c r="H4" s="312">
        <v>5</v>
      </c>
      <c r="I4" s="270">
        <f t="shared" si="0"/>
        <v>5.25</v>
      </c>
      <c r="J4" s="270">
        <f t="shared" si="1"/>
        <v>27.85</v>
      </c>
    </row>
    <row r="5" spans="1:10" ht="18.75" customHeight="1">
      <c r="A5" s="68">
        <v>3</v>
      </c>
      <c r="B5" s="308" t="s">
        <v>798</v>
      </c>
      <c r="C5" s="269">
        <v>3.5</v>
      </c>
      <c r="D5" s="306">
        <v>3.7</v>
      </c>
      <c r="E5" s="306">
        <v>2</v>
      </c>
      <c r="F5" s="306">
        <v>3</v>
      </c>
      <c r="G5" s="311">
        <v>6.5</v>
      </c>
      <c r="H5" s="312">
        <v>4</v>
      </c>
      <c r="I5" s="270">
        <f t="shared" si="0"/>
        <v>4.5</v>
      </c>
      <c r="J5" s="270">
        <f t="shared" si="1"/>
        <v>22.7</v>
      </c>
    </row>
    <row r="6" spans="1:10" ht="18.75" customHeight="1">
      <c r="A6" s="68">
        <v>4</v>
      </c>
      <c r="B6" s="308" t="s">
        <v>799</v>
      </c>
      <c r="C6" s="269">
        <v>4.5</v>
      </c>
      <c r="D6" s="306">
        <v>4.7</v>
      </c>
      <c r="E6" s="306">
        <v>2.5</v>
      </c>
      <c r="F6" s="306">
        <v>5.25</v>
      </c>
      <c r="G6" s="311">
        <v>7</v>
      </c>
      <c r="H6" s="312">
        <v>2</v>
      </c>
      <c r="I6" s="270">
        <f t="shared" si="0"/>
        <v>4.75</v>
      </c>
      <c r="J6" s="270">
        <f t="shared" si="1"/>
        <v>25.95</v>
      </c>
    </row>
    <row r="7" spans="1:10" ht="18.75" customHeight="1">
      <c r="A7" s="68">
        <v>5</v>
      </c>
      <c r="B7" s="308" t="s">
        <v>800</v>
      </c>
      <c r="C7" s="269">
        <v>4.5</v>
      </c>
      <c r="D7" s="306">
        <v>8.5</v>
      </c>
      <c r="E7" s="306">
        <v>3.5</v>
      </c>
      <c r="F7" s="306">
        <v>5.25</v>
      </c>
      <c r="G7" s="311">
        <v>6</v>
      </c>
      <c r="H7" s="312">
        <v>5.25</v>
      </c>
      <c r="I7" s="270">
        <f t="shared" si="0"/>
        <v>5.5</v>
      </c>
      <c r="J7" s="270">
        <f t="shared" si="1"/>
        <v>33</v>
      </c>
    </row>
    <row r="8" spans="1:10" ht="18.75" customHeight="1">
      <c r="A8" s="68">
        <v>6</v>
      </c>
      <c r="B8" s="308" t="s">
        <v>801</v>
      </c>
      <c r="C8" s="269">
        <v>3.5</v>
      </c>
      <c r="D8" s="306">
        <v>5</v>
      </c>
      <c r="E8" s="306">
        <v>3.5</v>
      </c>
      <c r="F8" s="306">
        <v>3.25</v>
      </c>
      <c r="G8" s="311">
        <v>6.5</v>
      </c>
      <c r="H8" s="312">
        <v>5.25</v>
      </c>
      <c r="I8" s="270">
        <f t="shared" si="0"/>
        <v>5</v>
      </c>
      <c r="J8" s="270">
        <f t="shared" si="1"/>
        <v>27</v>
      </c>
    </row>
    <row r="9" spans="1:10" ht="18.75" customHeight="1">
      <c r="A9" s="68">
        <v>7</v>
      </c>
      <c r="B9" s="308" t="s">
        <v>802</v>
      </c>
      <c r="C9" s="269">
        <v>6</v>
      </c>
      <c r="D9" s="306">
        <v>7.2</v>
      </c>
      <c r="E9" s="306">
        <v>4</v>
      </c>
      <c r="F9" s="306">
        <v>5.75</v>
      </c>
      <c r="G9" s="311">
        <v>7</v>
      </c>
      <c r="H9" s="312">
        <v>9.25</v>
      </c>
      <c r="I9" s="270">
        <f t="shared" si="0"/>
        <v>7.333333333333333</v>
      </c>
      <c r="J9" s="270">
        <f t="shared" si="1"/>
        <v>39.2</v>
      </c>
    </row>
    <row r="10" spans="1:10" ht="18.75" customHeight="1">
      <c r="A10" s="68">
        <v>8</v>
      </c>
      <c r="B10" s="308" t="s">
        <v>803</v>
      </c>
      <c r="C10" s="269">
        <v>5</v>
      </c>
      <c r="D10" s="306">
        <v>5.8</v>
      </c>
      <c r="E10" s="306">
        <v>5</v>
      </c>
      <c r="F10" s="306">
        <v>6</v>
      </c>
      <c r="G10" s="311">
        <v>4.5</v>
      </c>
      <c r="H10" s="312">
        <v>7</v>
      </c>
      <c r="I10" s="270">
        <f t="shared" si="0"/>
        <v>5.833333333333333</v>
      </c>
      <c r="J10" s="270">
        <f t="shared" si="1"/>
        <v>33.3</v>
      </c>
    </row>
    <row r="11" spans="1:10" ht="18.75" customHeight="1">
      <c r="A11" s="68">
        <v>9</v>
      </c>
      <c r="B11" s="308" t="s">
        <v>804</v>
      </c>
      <c r="C11" s="269">
        <v>7</v>
      </c>
      <c r="D11" s="306">
        <v>5.1</v>
      </c>
      <c r="E11" s="306">
        <v>4</v>
      </c>
      <c r="F11" s="306">
        <v>5</v>
      </c>
      <c r="G11" s="311">
        <v>6.5</v>
      </c>
      <c r="H11" s="312">
        <v>3.75</v>
      </c>
      <c r="I11" s="270">
        <f t="shared" si="0"/>
        <v>5.083333333333333</v>
      </c>
      <c r="J11" s="270">
        <f t="shared" si="1"/>
        <v>31.35</v>
      </c>
    </row>
    <row r="12" spans="1:10" ht="18.75" customHeight="1">
      <c r="A12" s="68">
        <v>10</v>
      </c>
      <c r="B12" s="308" t="s">
        <v>805</v>
      </c>
      <c r="C12" s="269">
        <v>5</v>
      </c>
      <c r="D12" s="306">
        <v>5.3</v>
      </c>
      <c r="E12" s="306">
        <v>3.5</v>
      </c>
      <c r="F12" s="306">
        <v>5.75</v>
      </c>
      <c r="G12" s="311">
        <v>5</v>
      </c>
      <c r="H12" s="312">
        <v>3.75</v>
      </c>
      <c r="I12" s="270">
        <f t="shared" si="0"/>
        <v>4.833333333333333</v>
      </c>
      <c r="J12" s="270">
        <f t="shared" si="1"/>
        <v>28.3</v>
      </c>
    </row>
    <row r="13" spans="1:10" ht="18.75" customHeight="1">
      <c r="A13" s="68">
        <v>11</v>
      </c>
      <c r="B13" s="308" t="s">
        <v>806</v>
      </c>
      <c r="C13" s="269">
        <v>6.5</v>
      </c>
      <c r="D13" s="306">
        <v>5.6</v>
      </c>
      <c r="E13" s="306">
        <v>4.5</v>
      </c>
      <c r="F13" s="306">
        <v>4.5</v>
      </c>
      <c r="G13" s="311">
        <v>6</v>
      </c>
      <c r="H13" s="312">
        <v>5.5</v>
      </c>
      <c r="I13" s="270">
        <f t="shared" si="0"/>
        <v>5.333333333333333</v>
      </c>
      <c r="J13" s="270">
        <f t="shared" si="1"/>
        <v>32.6</v>
      </c>
    </row>
    <row r="14" spans="1:10" ht="18.75" customHeight="1">
      <c r="A14" s="68">
        <v>12</v>
      </c>
      <c r="B14" s="308" t="s">
        <v>807</v>
      </c>
      <c r="C14" s="269">
        <v>6.5</v>
      </c>
      <c r="D14" s="306">
        <v>5.8</v>
      </c>
      <c r="E14" s="306">
        <v>5.5</v>
      </c>
      <c r="F14" s="306">
        <v>5.75</v>
      </c>
      <c r="G14" s="311">
        <v>5</v>
      </c>
      <c r="H14" s="312">
        <v>5.25</v>
      </c>
      <c r="I14" s="270">
        <f t="shared" si="0"/>
        <v>5.333333333333333</v>
      </c>
      <c r="J14" s="270">
        <f t="shared" si="1"/>
        <v>33.8</v>
      </c>
    </row>
    <row r="15" spans="1:10" ht="18.75" customHeight="1">
      <c r="A15" s="68">
        <v>13</v>
      </c>
      <c r="B15" s="308" t="s">
        <v>808</v>
      </c>
      <c r="C15" s="269">
        <v>5.5</v>
      </c>
      <c r="D15" s="306">
        <v>3.7</v>
      </c>
      <c r="E15" s="306">
        <v>5.5</v>
      </c>
      <c r="F15" s="306">
        <v>3.25</v>
      </c>
      <c r="G15" s="311">
        <v>6</v>
      </c>
      <c r="H15" s="312">
        <v>4.25</v>
      </c>
      <c r="I15" s="270">
        <f t="shared" si="0"/>
        <v>4.5</v>
      </c>
      <c r="J15" s="270">
        <f t="shared" si="1"/>
        <v>28.2</v>
      </c>
    </row>
    <row r="16" spans="1:10" ht="18.75" customHeight="1">
      <c r="A16" s="68">
        <v>14</v>
      </c>
      <c r="B16" s="308" t="s">
        <v>809</v>
      </c>
      <c r="C16" s="269">
        <v>6</v>
      </c>
      <c r="D16" s="306">
        <v>3.7</v>
      </c>
      <c r="E16" s="306">
        <v>5</v>
      </c>
      <c r="F16" s="306">
        <v>1.25</v>
      </c>
      <c r="G16" s="311">
        <v>6</v>
      </c>
      <c r="H16" s="312">
        <v>3.25</v>
      </c>
      <c r="I16" s="270">
        <f t="shared" si="0"/>
        <v>3.5</v>
      </c>
      <c r="J16" s="270">
        <f t="shared" si="1"/>
        <v>25.2</v>
      </c>
    </row>
    <row r="17" spans="1:10" ht="18.75" customHeight="1">
      <c r="A17" s="68">
        <v>15</v>
      </c>
      <c r="B17" s="308" t="s">
        <v>810</v>
      </c>
      <c r="C17" s="269">
        <v>5</v>
      </c>
      <c r="D17" s="306">
        <v>6.4</v>
      </c>
      <c r="E17" s="306">
        <v>4.5</v>
      </c>
      <c r="F17" s="306">
        <v>4.25</v>
      </c>
      <c r="G17" s="311">
        <v>5.75</v>
      </c>
      <c r="H17" s="312">
        <v>4.25</v>
      </c>
      <c r="I17" s="270">
        <f t="shared" si="0"/>
        <v>4.75</v>
      </c>
      <c r="J17" s="270">
        <f t="shared" si="1"/>
        <v>30.15</v>
      </c>
    </row>
    <row r="18" spans="1:10" ht="18.75" customHeight="1">
      <c r="A18" s="68">
        <v>16</v>
      </c>
      <c r="B18" s="308" t="s">
        <v>811</v>
      </c>
      <c r="C18" s="269">
        <v>6.5</v>
      </c>
      <c r="D18" s="306">
        <v>4.8</v>
      </c>
      <c r="E18" s="306">
        <v>5</v>
      </c>
      <c r="F18" s="306">
        <v>3.5</v>
      </c>
      <c r="G18" s="311">
        <v>7.5</v>
      </c>
      <c r="H18" s="312">
        <v>6.25</v>
      </c>
      <c r="I18" s="270">
        <f t="shared" si="0"/>
        <v>5.75</v>
      </c>
      <c r="J18" s="270">
        <f t="shared" si="1"/>
        <v>33.55</v>
      </c>
    </row>
    <row r="19" spans="1:10" ht="18.75" customHeight="1">
      <c r="A19" s="68">
        <v>17</v>
      </c>
      <c r="B19" s="308" t="s">
        <v>812</v>
      </c>
      <c r="C19" s="269">
        <v>7.5</v>
      </c>
      <c r="D19" s="306">
        <v>4.4</v>
      </c>
      <c r="E19" s="306">
        <v>4.5</v>
      </c>
      <c r="F19" s="306">
        <v>3.75</v>
      </c>
      <c r="G19" s="311">
        <v>5.75</v>
      </c>
      <c r="H19" s="312">
        <v>5.75</v>
      </c>
      <c r="I19" s="270">
        <f t="shared" si="0"/>
        <v>5.083333333333333</v>
      </c>
      <c r="J19" s="270">
        <f t="shared" si="1"/>
        <v>31.65</v>
      </c>
    </row>
    <row r="20" spans="1:10" ht="18.75" customHeight="1">
      <c r="A20" s="68">
        <v>18</v>
      </c>
      <c r="B20" s="308" t="s">
        <v>813</v>
      </c>
      <c r="C20" s="269">
        <v>8</v>
      </c>
      <c r="D20" s="306">
        <v>6.1</v>
      </c>
      <c r="E20" s="306">
        <v>3.5</v>
      </c>
      <c r="F20" s="306">
        <v>5.75</v>
      </c>
      <c r="G20" s="311">
        <v>5.75</v>
      </c>
      <c r="H20" s="312">
        <v>5.75</v>
      </c>
      <c r="I20" s="270">
        <f t="shared" si="0"/>
        <v>5.75</v>
      </c>
      <c r="J20" s="270">
        <f t="shared" si="1"/>
        <v>34.85</v>
      </c>
    </row>
    <row r="21" spans="1:10" ht="18.75" customHeight="1">
      <c r="A21" s="68">
        <v>19</v>
      </c>
      <c r="B21" s="308" t="s">
        <v>814</v>
      </c>
      <c r="C21" s="269">
        <v>5.5</v>
      </c>
      <c r="D21" s="306">
        <v>2.9</v>
      </c>
      <c r="E21" s="306">
        <v>4</v>
      </c>
      <c r="F21" s="306">
        <v>2.5</v>
      </c>
      <c r="G21" s="311">
        <v>7</v>
      </c>
      <c r="H21" s="312">
        <v>3.25</v>
      </c>
      <c r="I21" s="270">
        <f t="shared" si="0"/>
        <v>4.25</v>
      </c>
      <c r="J21" s="270">
        <f t="shared" si="1"/>
        <v>25.15</v>
      </c>
    </row>
    <row r="22" spans="1:10" ht="18.75" customHeight="1">
      <c r="A22" s="68">
        <v>20</v>
      </c>
      <c r="B22" s="308" t="s">
        <v>815</v>
      </c>
      <c r="C22" s="269">
        <v>5</v>
      </c>
      <c r="D22" s="306">
        <v>3.3</v>
      </c>
      <c r="E22" s="306">
        <v>4.5</v>
      </c>
      <c r="F22" s="306">
        <v>3.75</v>
      </c>
      <c r="G22" s="311">
        <v>7</v>
      </c>
      <c r="H22" s="312">
        <v>3.75</v>
      </c>
      <c r="I22" s="270">
        <f t="shared" si="0"/>
        <v>4.833333333333333</v>
      </c>
      <c r="J22" s="270">
        <f t="shared" si="1"/>
        <v>27.3</v>
      </c>
    </row>
    <row r="23" spans="1:10" ht="18.75" customHeight="1">
      <c r="A23" s="68">
        <v>21</v>
      </c>
      <c r="B23" s="308" t="s">
        <v>816</v>
      </c>
      <c r="C23" s="269">
        <v>7</v>
      </c>
      <c r="D23" s="306">
        <v>2.3</v>
      </c>
      <c r="E23" s="306">
        <v>4</v>
      </c>
      <c r="F23" s="306">
        <v>3.25</v>
      </c>
      <c r="G23" s="311">
        <v>5.25</v>
      </c>
      <c r="H23" s="312">
        <v>4</v>
      </c>
      <c r="I23" s="270">
        <f t="shared" si="0"/>
        <v>4.166666666666667</v>
      </c>
      <c r="J23" s="270">
        <f t="shared" si="1"/>
        <v>25.8</v>
      </c>
    </row>
    <row r="24" spans="1:10" ht="18.75" customHeight="1">
      <c r="A24" s="68">
        <v>22</v>
      </c>
      <c r="B24" s="308" t="s">
        <v>817</v>
      </c>
      <c r="C24" s="269">
        <v>6.5</v>
      </c>
      <c r="D24" s="306">
        <v>3.6</v>
      </c>
      <c r="E24" s="306">
        <v>4</v>
      </c>
      <c r="F24" s="306">
        <v>4</v>
      </c>
      <c r="G24" s="311">
        <v>6</v>
      </c>
      <c r="H24" s="312">
        <v>4.5</v>
      </c>
      <c r="I24" s="270">
        <f t="shared" si="0"/>
        <v>4.833333333333333</v>
      </c>
      <c r="J24" s="270">
        <f t="shared" si="1"/>
        <v>28.6</v>
      </c>
    </row>
    <row r="25" spans="1:10" ht="18.75" customHeight="1">
      <c r="A25" s="68">
        <v>23</v>
      </c>
      <c r="B25" s="308" t="s">
        <v>818</v>
      </c>
      <c r="C25" s="269">
        <v>6.5</v>
      </c>
      <c r="D25" s="306">
        <v>2.9</v>
      </c>
      <c r="E25" s="306">
        <v>4.5</v>
      </c>
      <c r="F25" s="306">
        <v>3.25</v>
      </c>
      <c r="G25" s="311">
        <v>6</v>
      </c>
      <c r="H25" s="312">
        <v>3</v>
      </c>
      <c r="I25" s="270">
        <f t="shared" si="0"/>
        <v>4.083333333333333</v>
      </c>
      <c r="J25" s="270">
        <f t="shared" si="1"/>
        <v>26.15</v>
      </c>
    </row>
    <row r="26" spans="1:10" ht="18.75" customHeight="1">
      <c r="A26" s="68">
        <v>24</v>
      </c>
      <c r="B26" s="308" t="s">
        <v>819</v>
      </c>
      <c r="C26" s="269">
        <v>5.5</v>
      </c>
      <c r="D26" s="306">
        <v>4.9</v>
      </c>
      <c r="E26" s="306">
        <v>4.5</v>
      </c>
      <c r="F26" s="306">
        <v>3.5</v>
      </c>
      <c r="G26" s="311">
        <v>7</v>
      </c>
      <c r="H26" s="312">
        <v>5</v>
      </c>
      <c r="I26" s="270">
        <f t="shared" si="0"/>
        <v>5.166666666666667</v>
      </c>
      <c r="J26" s="270">
        <f t="shared" si="1"/>
        <v>30.4</v>
      </c>
    </row>
    <row r="27" spans="1:10" ht="18">
      <c r="A27" s="68">
        <v>25</v>
      </c>
      <c r="B27" s="308" t="s">
        <v>820</v>
      </c>
      <c r="C27" s="269">
        <v>5</v>
      </c>
      <c r="D27" s="306">
        <v>5.9</v>
      </c>
      <c r="E27" s="306">
        <v>7</v>
      </c>
      <c r="F27" s="306">
        <v>3.25</v>
      </c>
      <c r="G27" s="311">
        <v>6.75</v>
      </c>
      <c r="H27" s="312">
        <v>6.25</v>
      </c>
      <c r="I27" s="270">
        <f t="shared" si="0"/>
        <v>5.416666666666667</v>
      </c>
      <c r="J27" s="270">
        <f t="shared" si="1"/>
        <v>34.15</v>
      </c>
    </row>
    <row r="28" spans="1:14" s="228" customFormat="1" ht="19.5" customHeight="1">
      <c r="A28" s="68">
        <v>26</v>
      </c>
      <c r="B28" s="308" t="s">
        <v>821</v>
      </c>
      <c r="C28" s="269">
        <v>6.5</v>
      </c>
      <c r="D28" s="306">
        <v>3.2</v>
      </c>
      <c r="E28" s="306">
        <v>4.5</v>
      </c>
      <c r="F28" s="306">
        <v>4</v>
      </c>
      <c r="G28" s="311">
        <v>6.25</v>
      </c>
      <c r="H28" s="312">
        <v>6.75</v>
      </c>
      <c r="I28" s="270">
        <f t="shared" si="0"/>
        <v>5.666666666666667</v>
      </c>
      <c r="J28" s="270">
        <f t="shared" si="1"/>
        <v>31.2</v>
      </c>
      <c r="K28" s="227"/>
      <c r="L28" s="227"/>
      <c r="M28" s="227"/>
      <c r="N28" s="227"/>
    </row>
    <row r="29" spans="1:10" ht="19.5" customHeight="1">
      <c r="A29" s="68">
        <v>27</v>
      </c>
      <c r="B29" s="308" t="s">
        <v>822</v>
      </c>
      <c r="C29" s="269">
        <v>5</v>
      </c>
      <c r="D29" s="306">
        <v>7</v>
      </c>
      <c r="E29" s="306">
        <v>5</v>
      </c>
      <c r="F29" s="306">
        <v>5</v>
      </c>
      <c r="G29" s="311">
        <v>7</v>
      </c>
      <c r="H29" s="312">
        <v>7.25</v>
      </c>
      <c r="I29" s="270">
        <f t="shared" si="0"/>
        <v>6.416666666666667</v>
      </c>
      <c r="J29" s="270">
        <f t="shared" si="1"/>
        <v>36.25</v>
      </c>
    </row>
    <row r="30" spans="1:10" ht="19.5" customHeight="1">
      <c r="A30" s="68">
        <v>28</v>
      </c>
      <c r="B30" s="308" t="s">
        <v>823</v>
      </c>
      <c r="C30" s="269">
        <v>6</v>
      </c>
      <c r="D30" s="306">
        <v>4</v>
      </c>
      <c r="E30" s="306">
        <v>4.5</v>
      </c>
      <c r="F30" s="306">
        <v>5.5</v>
      </c>
      <c r="G30" s="311">
        <v>5.25</v>
      </c>
      <c r="H30" s="312">
        <v>5.25</v>
      </c>
      <c r="I30" s="270">
        <f t="shared" si="0"/>
        <v>5.333333333333333</v>
      </c>
      <c r="J30" s="270">
        <f t="shared" si="1"/>
        <v>30.5</v>
      </c>
    </row>
    <row r="31" spans="1:10" ht="19.5" customHeight="1">
      <c r="A31" s="68">
        <v>29</v>
      </c>
      <c r="B31" s="308" t="s">
        <v>824</v>
      </c>
      <c r="C31" s="269">
        <v>4</v>
      </c>
      <c r="D31" s="306">
        <v>3.1</v>
      </c>
      <c r="E31" s="306">
        <v>3.5</v>
      </c>
      <c r="F31" s="306">
        <v>4.75</v>
      </c>
      <c r="G31" s="311">
        <v>5</v>
      </c>
      <c r="H31" s="312">
        <v>4.25</v>
      </c>
      <c r="I31" s="270">
        <f t="shared" si="0"/>
        <v>4.666666666666667</v>
      </c>
      <c r="J31" s="270">
        <f t="shared" si="1"/>
        <v>24.6</v>
      </c>
    </row>
    <row r="32" spans="1:10" ht="19.5" customHeight="1">
      <c r="A32" s="68">
        <v>30</v>
      </c>
      <c r="B32" s="308" t="s">
        <v>825</v>
      </c>
      <c r="C32" s="269">
        <v>6</v>
      </c>
      <c r="D32" s="306">
        <v>4.7</v>
      </c>
      <c r="E32" s="306">
        <v>4</v>
      </c>
      <c r="F32" s="306">
        <v>6</v>
      </c>
      <c r="G32" s="311">
        <v>6.5</v>
      </c>
      <c r="H32" s="312">
        <v>6.25</v>
      </c>
      <c r="I32" s="270">
        <f t="shared" si="0"/>
        <v>6.25</v>
      </c>
      <c r="J32" s="270">
        <f t="shared" si="1"/>
        <v>33.45</v>
      </c>
    </row>
    <row r="33" spans="1:10" ht="19.5" customHeight="1">
      <c r="A33" s="68">
        <v>31</v>
      </c>
      <c r="B33" s="308" t="s">
        <v>826</v>
      </c>
      <c r="C33" s="269">
        <v>7</v>
      </c>
      <c r="D33" s="306">
        <v>4.6</v>
      </c>
      <c r="E33" s="306">
        <v>5</v>
      </c>
      <c r="F33" s="306">
        <v>5.25</v>
      </c>
      <c r="G33" s="311">
        <v>3.5</v>
      </c>
      <c r="H33" s="312">
        <v>7</v>
      </c>
      <c r="I33" s="270">
        <f t="shared" si="0"/>
        <v>5.25</v>
      </c>
      <c r="J33" s="270">
        <f t="shared" si="1"/>
        <v>32.35</v>
      </c>
    </row>
    <row r="34" spans="1:10" ht="19.5" customHeight="1">
      <c r="A34" s="68">
        <v>32</v>
      </c>
      <c r="B34" s="308" t="s">
        <v>827</v>
      </c>
      <c r="C34" s="269">
        <v>7</v>
      </c>
      <c r="D34" s="306">
        <v>3</v>
      </c>
      <c r="E34" s="306">
        <v>4</v>
      </c>
      <c r="F34" s="306">
        <v>4.5</v>
      </c>
      <c r="G34" s="311">
        <v>7</v>
      </c>
      <c r="H34" s="312">
        <v>5</v>
      </c>
      <c r="I34" s="270">
        <f t="shared" si="0"/>
        <v>5.5</v>
      </c>
      <c r="J34" s="270">
        <f t="shared" si="1"/>
        <v>30.5</v>
      </c>
    </row>
    <row r="35" spans="1:10" ht="19.5" customHeight="1">
      <c r="A35" s="68">
        <v>33</v>
      </c>
      <c r="B35" s="308" t="s">
        <v>828</v>
      </c>
      <c r="C35" s="269">
        <v>6.5</v>
      </c>
      <c r="D35" s="306">
        <v>3.3</v>
      </c>
      <c r="E35" s="306">
        <v>4</v>
      </c>
      <c r="F35" s="306">
        <v>6.25</v>
      </c>
      <c r="G35" s="311">
        <v>5.25</v>
      </c>
      <c r="H35" s="312">
        <v>6</v>
      </c>
      <c r="I35" s="270">
        <f t="shared" si="0"/>
        <v>5.833333333333333</v>
      </c>
      <c r="J35" s="270">
        <f t="shared" si="1"/>
        <v>31.3</v>
      </c>
    </row>
    <row r="36" spans="1:10" ht="19.5" customHeight="1">
      <c r="A36" s="68"/>
      <c r="B36" s="310"/>
      <c r="C36" s="311"/>
      <c r="D36" s="311"/>
      <c r="E36" s="311"/>
      <c r="F36" s="311"/>
      <c r="G36" s="311"/>
      <c r="H36" s="342"/>
      <c r="I36" s="270"/>
      <c r="J36" s="270"/>
    </row>
    <row r="37" spans="1:10" ht="19.5" customHeight="1">
      <c r="A37" s="68"/>
      <c r="B37" s="310"/>
      <c r="C37" s="311"/>
      <c r="D37" s="311"/>
      <c r="E37" s="311"/>
      <c r="F37" s="311"/>
      <c r="G37" s="311"/>
      <c r="H37" s="342"/>
      <c r="I37" s="270"/>
      <c r="J37" s="270"/>
    </row>
    <row r="38" spans="1:9" ht="19.5" customHeight="1">
      <c r="A38" s="229"/>
      <c r="B38" s="244"/>
      <c r="C38" s="230"/>
      <c r="D38" s="230"/>
      <c r="E38" s="230"/>
      <c r="F38" s="230"/>
      <c r="G38" s="230"/>
      <c r="H38" s="230"/>
      <c r="I38" s="230"/>
    </row>
    <row r="39" spans="1:9" ht="19.5" customHeight="1">
      <c r="A39" s="229"/>
      <c r="B39" s="244"/>
      <c r="C39" s="230"/>
      <c r="D39" s="230"/>
      <c r="E39" s="230"/>
      <c r="F39" s="230"/>
      <c r="G39" s="230"/>
      <c r="H39" s="230"/>
      <c r="I39" s="230"/>
    </row>
    <row r="40" spans="1:9" ht="19.5" customHeight="1">
      <c r="A40" s="229"/>
      <c r="B40" s="244"/>
      <c r="C40" s="230"/>
      <c r="D40" s="230"/>
      <c r="E40" s="230"/>
      <c r="F40" s="230"/>
      <c r="G40" s="230"/>
      <c r="H40" s="230"/>
      <c r="I40" s="230"/>
    </row>
    <row r="41" spans="1:9" ht="19.5" customHeight="1">
      <c r="A41" s="229"/>
      <c r="B41" s="244"/>
      <c r="C41" s="230"/>
      <c r="D41" s="230"/>
      <c r="E41" s="230"/>
      <c r="F41" s="230"/>
      <c r="G41" s="230"/>
      <c r="H41" s="230"/>
      <c r="I41" s="230"/>
    </row>
    <row r="42" spans="1:9" ht="19.5" customHeight="1">
      <c r="A42" s="229"/>
      <c r="B42" s="244"/>
      <c r="C42" s="230"/>
      <c r="D42" s="230"/>
      <c r="E42" s="230"/>
      <c r="F42" s="230"/>
      <c r="G42" s="230"/>
      <c r="H42" s="230"/>
      <c r="I42" s="230"/>
    </row>
    <row r="43" spans="1:9" ht="19.5" customHeight="1">
      <c r="A43" s="229"/>
      <c r="B43" s="244"/>
      <c r="C43" s="230"/>
      <c r="D43" s="230"/>
      <c r="E43" s="230"/>
      <c r="F43" s="230"/>
      <c r="G43" s="230"/>
      <c r="H43" s="230"/>
      <c r="I43" s="230"/>
    </row>
    <row r="44" spans="1:9" ht="19.5" customHeight="1">
      <c r="A44" s="229"/>
      <c r="B44" s="244"/>
      <c r="C44" s="230"/>
      <c r="D44" s="230"/>
      <c r="E44" s="230"/>
      <c r="F44" s="230"/>
      <c r="G44" s="230"/>
      <c r="H44" s="230"/>
      <c r="I44" s="230"/>
    </row>
    <row r="45" spans="1:9" ht="19.5" customHeight="1">
      <c r="A45" s="229"/>
      <c r="B45" s="244"/>
      <c r="C45" s="230"/>
      <c r="D45" s="230"/>
      <c r="E45" s="230"/>
      <c r="F45" s="230"/>
      <c r="G45" s="230"/>
      <c r="H45" s="230"/>
      <c r="I45" s="230"/>
    </row>
    <row r="46" spans="1:9" ht="19.5" customHeight="1">
      <c r="A46" s="229"/>
      <c r="B46" s="244"/>
      <c r="C46" s="230"/>
      <c r="D46" s="230"/>
      <c r="E46" s="230"/>
      <c r="F46" s="230"/>
      <c r="G46" s="230"/>
      <c r="H46" s="230"/>
      <c r="I46" s="230"/>
    </row>
    <row r="47" spans="1:9" ht="19.5" customHeight="1">
      <c r="A47" s="229"/>
      <c r="B47" s="244"/>
      <c r="C47" s="230"/>
      <c r="D47" s="230"/>
      <c r="E47" s="230"/>
      <c r="F47" s="230"/>
      <c r="G47" s="230"/>
      <c r="H47" s="230"/>
      <c r="I47" s="230"/>
    </row>
    <row r="48" spans="1:9" ht="19.5" customHeight="1">
      <c r="A48" s="229"/>
      <c r="B48" s="244"/>
      <c r="C48" s="230"/>
      <c r="D48" s="230"/>
      <c r="E48" s="230"/>
      <c r="F48" s="230"/>
      <c r="G48" s="230"/>
      <c r="H48" s="230"/>
      <c r="I48" s="230"/>
    </row>
    <row r="49" spans="1:9" ht="19.5" customHeight="1">
      <c r="A49" s="229"/>
      <c r="B49" s="244"/>
      <c r="C49" s="230"/>
      <c r="D49" s="230"/>
      <c r="E49" s="230"/>
      <c r="F49" s="230"/>
      <c r="G49" s="230"/>
      <c r="H49" s="230"/>
      <c r="I49" s="230"/>
    </row>
    <row r="50" spans="1:10" s="232" customFormat="1" ht="18">
      <c r="A50" s="229"/>
      <c r="B50" s="242"/>
      <c r="C50" s="231">
        <f>COUNTIF(C3:C37,"&gt;=5")</f>
        <v>27</v>
      </c>
      <c r="D50" s="231">
        <f aca="true" t="shared" si="2" ref="D50:I50">COUNTIF(D3:D37,"&gt;=5")</f>
        <v>12</v>
      </c>
      <c r="E50" s="231">
        <f t="shared" si="2"/>
        <v>9</v>
      </c>
      <c r="F50" s="231">
        <f t="shared" si="2"/>
        <v>13</v>
      </c>
      <c r="G50" s="231">
        <f t="shared" si="2"/>
        <v>31</v>
      </c>
      <c r="H50" s="231">
        <f t="shared" si="2"/>
        <v>19</v>
      </c>
      <c r="I50" s="231">
        <f t="shared" si="2"/>
        <v>20</v>
      </c>
      <c r="J50" s="231">
        <f>COUNTIF(J3:J37,"&gt;=30")</f>
        <v>19</v>
      </c>
    </row>
    <row r="51" spans="1:10" s="228" customFormat="1" ht="18">
      <c r="A51" s="234"/>
      <c r="B51" s="243"/>
      <c r="C51" s="235">
        <f>COUNT(C3:C37)</f>
        <v>33</v>
      </c>
      <c r="D51" s="235">
        <f aca="true" t="shared" si="3" ref="D51:J51">COUNT(D3:D37)</f>
        <v>33</v>
      </c>
      <c r="E51" s="235">
        <f t="shared" si="3"/>
        <v>33</v>
      </c>
      <c r="F51" s="235">
        <f t="shared" si="3"/>
        <v>33</v>
      </c>
      <c r="G51" s="235">
        <f t="shared" si="3"/>
        <v>33</v>
      </c>
      <c r="H51" s="235">
        <f t="shared" si="3"/>
        <v>33</v>
      </c>
      <c r="I51" s="235">
        <f t="shared" si="3"/>
        <v>33</v>
      </c>
      <c r="J51" s="235">
        <f t="shared" si="3"/>
        <v>33</v>
      </c>
    </row>
    <row r="52" spans="1:10" ht="18">
      <c r="A52" s="229"/>
      <c r="B52" s="244"/>
      <c r="C52" s="230"/>
      <c r="D52" s="230"/>
      <c r="E52" s="230"/>
      <c r="F52" s="230"/>
      <c r="G52" s="230"/>
      <c r="H52" s="230"/>
      <c r="I52" s="230"/>
      <c r="J52" s="230"/>
    </row>
    <row r="53" spans="1:10" ht="18">
      <c r="A53" s="229"/>
      <c r="B53" s="244"/>
      <c r="C53" s="230">
        <f aca="true" t="shared" si="4" ref="C53:J53">C50/C51*100</f>
        <v>81.81818181818183</v>
      </c>
      <c r="D53" s="230">
        <f t="shared" si="4"/>
        <v>36.36363636363637</v>
      </c>
      <c r="E53" s="230">
        <f t="shared" si="4"/>
        <v>27.27272727272727</v>
      </c>
      <c r="F53" s="230">
        <f t="shared" si="4"/>
        <v>39.39393939393939</v>
      </c>
      <c r="G53" s="230">
        <f t="shared" si="4"/>
        <v>93.93939393939394</v>
      </c>
      <c r="H53" s="230">
        <f t="shared" si="4"/>
        <v>57.57575757575758</v>
      </c>
      <c r="I53" s="230">
        <f t="shared" si="4"/>
        <v>60.60606060606061</v>
      </c>
      <c r="J53" s="230">
        <f t="shared" si="4"/>
        <v>57.57575757575758</v>
      </c>
    </row>
    <row r="54" spans="1:9" ht="18">
      <c r="A54" s="229"/>
      <c r="B54" s="244"/>
      <c r="C54" s="230"/>
      <c r="D54" s="230"/>
      <c r="E54" s="230"/>
      <c r="F54" s="230"/>
      <c r="G54" s="230"/>
      <c r="H54" s="230"/>
      <c r="I54" s="230"/>
    </row>
    <row r="55" spans="1:9" ht="18">
      <c r="A55" s="229"/>
      <c r="B55" s="244"/>
      <c r="C55" s="230"/>
      <c r="D55" s="230"/>
      <c r="E55" s="230"/>
      <c r="F55" s="230"/>
      <c r="G55" s="230"/>
      <c r="H55" s="230"/>
      <c r="I55" s="230"/>
    </row>
    <row r="56" spans="1:9" ht="18">
      <c r="A56" s="229"/>
      <c r="B56" s="244"/>
      <c r="C56" s="230"/>
      <c r="D56" s="230"/>
      <c r="E56" s="230"/>
      <c r="F56" s="230"/>
      <c r="G56" s="230"/>
      <c r="H56" s="230"/>
      <c r="I56" s="230"/>
    </row>
    <row r="57" spans="1:9" ht="18">
      <c r="A57" s="229"/>
      <c r="B57" s="244"/>
      <c r="C57" s="230"/>
      <c r="D57" s="230"/>
      <c r="E57" s="230"/>
      <c r="F57" s="230"/>
      <c r="G57" s="230"/>
      <c r="H57" s="230"/>
      <c r="I57" s="230"/>
    </row>
    <row r="58" spans="1:9" ht="18">
      <c r="A58" s="229"/>
      <c r="B58" s="244"/>
      <c r="C58" s="230"/>
      <c r="D58" s="230"/>
      <c r="E58" s="230"/>
      <c r="F58" s="230"/>
      <c r="G58" s="230"/>
      <c r="H58" s="230"/>
      <c r="I58" s="230"/>
    </row>
    <row r="59" spans="1:9" ht="18">
      <c r="A59" s="229"/>
      <c r="B59" s="244"/>
      <c r="C59" s="230"/>
      <c r="D59" s="230"/>
      <c r="E59" s="230"/>
      <c r="F59" s="230"/>
      <c r="G59" s="230"/>
      <c r="H59" s="230"/>
      <c r="I59" s="230"/>
    </row>
    <row r="60" spans="1:9" ht="18">
      <c r="A60" s="229"/>
      <c r="B60" s="230"/>
      <c r="C60" s="230"/>
      <c r="D60" s="230"/>
      <c r="E60" s="230"/>
      <c r="F60" s="230"/>
      <c r="G60" s="230"/>
      <c r="H60" s="230"/>
      <c r="I60" s="230"/>
    </row>
    <row r="61" spans="1:9" ht="18">
      <c r="A61" s="229"/>
      <c r="B61" s="230"/>
      <c r="C61" s="230"/>
      <c r="D61" s="230"/>
      <c r="E61" s="230"/>
      <c r="F61" s="230"/>
      <c r="G61" s="230"/>
      <c r="H61" s="230"/>
      <c r="I61" s="230"/>
    </row>
    <row r="62" spans="1:9" ht="18">
      <c r="A62" s="229"/>
      <c r="B62" s="230"/>
      <c r="C62" s="230"/>
      <c r="D62" s="230"/>
      <c r="E62" s="230"/>
      <c r="F62" s="230"/>
      <c r="G62" s="230"/>
      <c r="H62" s="230"/>
      <c r="I62" s="230"/>
    </row>
    <row r="63" spans="1:9" ht="18">
      <c r="A63" s="229"/>
      <c r="B63" s="230"/>
      <c r="C63" s="230"/>
      <c r="D63" s="230"/>
      <c r="E63" s="230"/>
      <c r="F63" s="230"/>
      <c r="G63" s="230"/>
      <c r="H63" s="230"/>
      <c r="I63" s="230"/>
    </row>
    <row r="64" spans="1:9" ht="18">
      <c r="A64" s="229"/>
      <c r="B64" s="230"/>
      <c r="C64" s="230"/>
      <c r="D64" s="230"/>
      <c r="E64" s="230"/>
      <c r="F64" s="230"/>
      <c r="G64" s="230"/>
      <c r="H64" s="230"/>
      <c r="I64" s="230"/>
    </row>
    <row r="65" spans="1:9" ht="18">
      <c r="A65" s="229"/>
      <c r="B65" s="230"/>
      <c r="C65" s="230"/>
      <c r="D65" s="230"/>
      <c r="E65" s="230"/>
      <c r="F65" s="230"/>
      <c r="G65" s="230"/>
      <c r="H65" s="230"/>
      <c r="I65" s="230"/>
    </row>
    <row r="66" spans="1:9" ht="18">
      <c r="A66" s="229"/>
      <c r="B66" s="230"/>
      <c r="C66" s="230"/>
      <c r="D66" s="230"/>
      <c r="E66" s="230"/>
      <c r="F66" s="230"/>
      <c r="G66" s="230"/>
      <c r="H66" s="230"/>
      <c r="I66" s="230"/>
    </row>
    <row r="67" spans="1:9" ht="18">
      <c r="A67" s="229"/>
      <c r="B67" s="230"/>
      <c r="C67" s="230"/>
      <c r="D67" s="230"/>
      <c r="E67" s="230"/>
      <c r="F67" s="230"/>
      <c r="G67" s="230"/>
      <c r="H67" s="230"/>
      <c r="I67" s="230"/>
    </row>
    <row r="68" spans="1:9" ht="18">
      <c r="A68" s="229"/>
      <c r="B68" s="230"/>
      <c r="C68" s="230"/>
      <c r="D68" s="230"/>
      <c r="E68" s="230"/>
      <c r="F68" s="230"/>
      <c r="G68" s="230"/>
      <c r="H68" s="230"/>
      <c r="I68" s="230"/>
    </row>
    <row r="69" spans="1:9" ht="18">
      <c r="A69" s="229"/>
      <c r="B69" s="230"/>
      <c r="C69" s="230"/>
      <c r="D69" s="230"/>
      <c r="E69" s="230"/>
      <c r="F69" s="230"/>
      <c r="G69" s="230"/>
      <c r="H69" s="230"/>
      <c r="I69" s="230"/>
    </row>
    <row r="70" spans="1:9" ht="18">
      <c r="A70" s="229"/>
      <c r="B70" s="230"/>
      <c r="C70" s="230"/>
      <c r="D70" s="230"/>
      <c r="E70" s="230"/>
      <c r="F70" s="230"/>
      <c r="G70" s="230"/>
      <c r="H70" s="230"/>
      <c r="I70" s="230"/>
    </row>
    <row r="71" spans="1:9" ht="18">
      <c r="A71" s="229"/>
      <c r="B71" s="230"/>
      <c r="C71" s="230"/>
      <c r="D71" s="230"/>
      <c r="E71" s="230"/>
      <c r="F71" s="230"/>
      <c r="G71" s="230"/>
      <c r="H71" s="230"/>
      <c r="I71" s="230"/>
    </row>
    <row r="72" spans="1:9" ht="18">
      <c r="A72" s="229"/>
      <c r="B72" s="230"/>
      <c r="C72" s="230"/>
      <c r="D72" s="230"/>
      <c r="E72" s="230"/>
      <c r="F72" s="230"/>
      <c r="G72" s="230"/>
      <c r="H72" s="230"/>
      <c r="I72" s="230"/>
    </row>
    <row r="73" spans="1:9" ht="18">
      <c r="A73" s="229"/>
      <c r="B73" s="230"/>
      <c r="C73" s="230"/>
      <c r="D73" s="230"/>
      <c r="E73" s="230"/>
      <c r="F73" s="230"/>
      <c r="G73" s="230"/>
      <c r="H73" s="230"/>
      <c r="I73" s="230"/>
    </row>
    <row r="74" spans="1:9" ht="18">
      <c r="A74" s="229"/>
      <c r="B74" s="230"/>
      <c r="C74" s="230"/>
      <c r="D74" s="230"/>
      <c r="E74" s="230"/>
      <c r="F74" s="230"/>
      <c r="G74" s="230"/>
      <c r="H74" s="230"/>
      <c r="I74" s="230"/>
    </row>
  </sheetData>
  <sheetProtection/>
  <mergeCells count="2">
    <mergeCell ref="A1:B1"/>
    <mergeCell ref="C1:J1"/>
  </mergeCells>
  <printOptions/>
  <pageMargins left="0.5905511811023623" right="0.5905511811023623" top="0.2362204724409449" bottom="0.2362204724409449" header="0.5118110236220472" footer="0.5118110236220472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F2" sqref="F2"/>
    </sheetView>
  </sheetViews>
  <sheetFormatPr defaultColWidth="8.66015625" defaultRowHeight="18"/>
  <cols>
    <col min="1" max="1" width="3.08203125" style="70" customWidth="1"/>
    <col min="2" max="2" width="16.5" style="71" customWidth="1"/>
    <col min="3" max="3" width="9.5" style="71" customWidth="1"/>
    <col min="4" max="4" width="6.08203125" style="71" customWidth="1"/>
    <col min="5" max="5" width="6.66015625" style="85" customWidth="1"/>
    <col min="6" max="6" width="6.5" style="71" customWidth="1"/>
    <col min="7" max="7" width="7.16015625" style="71" customWidth="1"/>
    <col min="8" max="8" width="6" style="71" customWidth="1"/>
    <col min="9" max="9" width="5.91015625" style="71" customWidth="1"/>
    <col min="10" max="10" width="6.83203125" style="71" customWidth="1"/>
    <col min="11" max="11" width="5.08203125" style="71" customWidth="1"/>
    <col min="12" max="12" width="4.58203125" style="71" bestFit="1" customWidth="1"/>
    <col min="13" max="13" width="5" style="86" customWidth="1"/>
    <col min="14" max="16384" width="8.83203125" style="71" customWidth="1"/>
  </cols>
  <sheetData>
    <row r="1" spans="1:13" ht="18.75" customHeight="1" thickBot="1">
      <c r="A1" s="398" t="s">
        <v>52</v>
      </c>
      <c r="B1" s="398"/>
      <c r="C1" s="398"/>
      <c r="D1" s="398"/>
      <c r="E1" s="398"/>
      <c r="F1" s="402" t="s">
        <v>34</v>
      </c>
      <c r="G1" s="403"/>
      <c r="H1" s="403"/>
      <c r="I1" s="403"/>
      <c r="J1" s="404"/>
      <c r="K1" s="396" t="s">
        <v>0</v>
      </c>
      <c r="L1" s="75"/>
      <c r="M1" s="76"/>
    </row>
    <row r="2" spans="1:13" ht="18.75" customHeight="1" thickBot="1">
      <c r="A2" s="123" t="s">
        <v>1</v>
      </c>
      <c r="B2" s="399" t="s">
        <v>2</v>
      </c>
      <c r="C2" s="400"/>
      <c r="D2" s="400"/>
      <c r="E2" s="401"/>
      <c r="F2" s="174" t="s">
        <v>4</v>
      </c>
      <c r="G2" s="69" t="s">
        <v>16</v>
      </c>
      <c r="H2" s="69" t="s">
        <v>8</v>
      </c>
      <c r="I2" s="69" t="s">
        <v>59</v>
      </c>
      <c r="J2" s="69" t="s">
        <v>17</v>
      </c>
      <c r="K2" s="397"/>
      <c r="L2" s="75"/>
      <c r="M2" s="76"/>
    </row>
    <row r="3" spans="1:13" ht="18.75" customHeight="1">
      <c r="A3" s="69">
        <v>1</v>
      </c>
      <c r="B3" s="167"/>
      <c r="C3" s="144"/>
      <c r="D3" s="147"/>
      <c r="E3" s="148"/>
      <c r="F3" s="4"/>
      <c r="G3" s="4"/>
      <c r="H3" s="4"/>
      <c r="I3" s="163"/>
      <c r="J3" s="103">
        <f>F3+G3+H3+I3</f>
        <v>0</v>
      </c>
      <c r="K3" s="76"/>
      <c r="L3" s="75"/>
      <c r="M3" s="76"/>
    </row>
    <row r="4" spans="1:14" ht="18.75" customHeight="1">
      <c r="A4" s="69">
        <v>2</v>
      </c>
      <c r="B4" s="167"/>
      <c r="C4" s="144"/>
      <c r="D4" s="149"/>
      <c r="E4" s="150"/>
      <c r="F4" s="4"/>
      <c r="G4" s="4"/>
      <c r="H4" s="4"/>
      <c r="I4" s="163"/>
      <c r="J4" s="103">
        <f aca="true" t="shared" si="0" ref="J4:J39">F4+G4+H4+I4</f>
        <v>0</v>
      </c>
      <c r="K4" s="76"/>
      <c r="L4" s="75"/>
      <c r="M4" s="76"/>
      <c r="N4" s="71" t="str">
        <f aca="true" t="shared" si="1" ref="N4:N56">B4&amp;" "&amp;C4&amp;" "&amp;D4</f>
        <v>  </v>
      </c>
    </row>
    <row r="5" spans="1:14" ht="18.75" customHeight="1" thickBot="1">
      <c r="A5" s="69">
        <v>3</v>
      </c>
      <c r="B5" s="167"/>
      <c r="C5" s="144"/>
      <c r="D5" s="149"/>
      <c r="E5" s="150"/>
      <c r="F5" s="4"/>
      <c r="G5" s="4"/>
      <c r="H5" s="4"/>
      <c r="I5" s="163"/>
      <c r="J5" s="103">
        <f t="shared" si="0"/>
        <v>0</v>
      </c>
      <c r="K5" s="76"/>
      <c r="L5" s="75"/>
      <c r="M5" s="82"/>
      <c r="N5" s="71" t="str">
        <f t="shared" si="1"/>
        <v>  </v>
      </c>
    </row>
    <row r="6" spans="1:14" ht="18.75" customHeight="1">
      <c r="A6" s="69">
        <v>4</v>
      </c>
      <c r="B6" s="167"/>
      <c r="C6" s="144"/>
      <c r="D6" s="149"/>
      <c r="E6" s="150"/>
      <c r="F6" s="4"/>
      <c r="G6" s="4"/>
      <c r="H6" s="4"/>
      <c r="I6" s="163"/>
      <c r="J6" s="103">
        <f t="shared" si="0"/>
        <v>0</v>
      </c>
      <c r="K6" s="76"/>
      <c r="L6" s="75"/>
      <c r="M6" s="76"/>
      <c r="N6" s="71" t="str">
        <f t="shared" si="1"/>
        <v>  </v>
      </c>
    </row>
    <row r="7" spans="1:14" ht="18.75" customHeight="1" thickBot="1">
      <c r="A7" s="69">
        <v>5</v>
      </c>
      <c r="B7" s="168"/>
      <c r="C7" s="145"/>
      <c r="D7" s="151"/>
      <c r="E7" s="152"/>
      <c r="F7" s="6"/>
      <c r="G7" s="6"/>
      <c r="H7" s="6"/>
      <c r="I7" s="164"/>
      <c r="J7" s="103">
        <f t="shared" si="0"/>
        <v>0</v>
      </c>
      <c r="K7" s="82"/>
      <c r="L7" s="75"/>
      <c r="M7" s="76"/>
      <c r="N7" s="71" t="str">
        <f t="shared" si="1"/>
        <v>  </v>
      </c>
    </row>
    <row r="8" spans="1:14" s="84" customFormat="1" ht="18.75" customHeight="1">
      <c r="A8" s="69">
        <v>6</v>
      </c>
      <c r="B8" s="167"/>
      <c r="C8" s="144"/>
      <c r="D8" s="147"/>
      <c r="E8" s="148"/>
      <c r="F8" s="4"/>
      <c r="G8" s="4"/>
      <c r="H8" s="4"/>
      <c r="I8" s="163"/>
      <c r="J8" s="103">
        <f t="shared" si="0"/>
        <v>0</v>
      </c>
      <c r="K8" s="76"/>
      <c r="M8" s="116"/>
      <c r="N8" s="71" t="str">
        <f t="shared" si="1"/>
        <v>  </v>
      </c>
    </row>
    <row r="9" spans="1:14" ht="18.75" customHeight="1">
      <c r="A9" s="69">
        <v>7</v>
      </c>
      <c r="B9" s="167"/>
      <c r="C9" s="144"/>
      <c r="D9" s="149"/>
      <c r="E9" s="150"/>
      <c r="F9" s="4"/>
      <c r="G9" s="4"/>
      <c r="H9" s="4"/>
      <c r="I9" s="163"/>
      <c r="J9" s="103"/>
      <c r="K9" s="76"/>
      <c r="L9" s="75"/>
      <c r="M9" s="76"/>
      <c r="N9" s="71" t="str">
        <f t="shared" si="1"/>
        <v>  </v>
      </c>
    </row>
    <row r="10" spans="1:14" ht="18.75" customHeight="1">
      <c r="A10" s="69">
        <v>8</v>
      </c>
      <c r="B10" s="167"/>
      <c r="C10" s="144"/>
      <c r="D10" s="149"/>
      <c r="E10" s="150"/>
      <c r="F10" s="51"/>
      <c r="G10" s="51"/>
      <c r="H10" s="51"/>
      <c r="I10" s="165"/>
      <c r="J10" s="103">
        <f t="shared" si="0"/>
        <v>0</v>
      </c>
      <c r="K10" s="76"/>
      <c r="L10" s="75"/>
      <c r="M10" s="76"/>
      <c r="N10" s="71" t="str">
        <f t="shared" si="1"/>
        <v>  </v>
      </c>
    </row>
    <row r="11" spans="1:14" ht="18.75" customHeight="1" thickBot="1">
      <c r="A11" s="69">
        <v>9</v>
      </c>
      <c r="B11" s="167"/>
      <c r="C11" s="144"/>
      <c r="D11" s="149"/>
      <c r="E11" s="150"/>
      <c r="F11" s="4"/>
      <c r="G11" s="4"/>
      <c r="H11" s="4"/>
      <c r="I11" s="163"/>
      <c r="J11" s="103">
        <f t="shared" si="0"/>
        <v>0</v>
      </c>
      <c r="K11" s="82"/>
      <c r="L11" s="75"/>
      <c r="M11" s="76"/>
      <c r="N11" s="71" t="str">
        <f t="shared" si="1"/>
        <v>  </v>
      </c>
    </row>
    <row r="12" spans="1:14" ht="18.75" customHeight="1" thickBot="1">
      <c r="A12" s="69">
        <v>10</v>
      </c>
      <c r="B12" s="168"/>
      <c r="C12" s="145"/>
      <c r="D12" s="151"/>
      <c r="E12" s="152"/>
      <c r="F12" s="6"/>
      <c r="G12" s="6"/>
      <c r="H12" s="6"/>
      <c r="I12" s="164"/>
      <c r="J12" s="103">
        <f t="shared" si="0"/>
        <v>0</v>
      </c>
      <c r="K12" s="76"/>
      <c r="L12" s="75"/>
      <c r="M12" s="76"/>
      <c r="N12" s="71" t="str">
        <f t="shared" si="1"/>
        <v>  </v>
      </c>
    </row>
    <row r="13" spans="1:14" ht="18.75" customHeight="1">
      <c r="A13" s="69">
        <v>11</v>
      </c>
      <c r="B13" s="167"/>
      <c r="C13" s="144"/>
      <c r="D13" s="147"/>
      <c r="E13" s="148"/>
      <c r="F13" s="4"/>
      <c r="G13" s="4"/>
      <c r="H13" s="4"/>
      <c r="I13" s="163"/>
      <c r="J13" s="103">
        <f t="shared" si="0"/>
        <v>0</v>
      </c>
      <c r="K13" s="76"/>
      <c r="L13" s="75"/>
      <c r="M13" s="76"/>
      <c r="N13" s="71" t="str">
        <f t="shared" si="1"/>
        <v>  </v>
      </c>
    </row>
    <row r="14" spans="1:14" ht="18.75" customHeight="1" thickBot="1">
      <c r="A14" s="69">
        <v>12</v>
      </c>
      <c r="B14" s="167"/>
      <c r="C14" s="144"/>
      <c r="D14" s="149"/>
      <c r="E14" s="150"/>
      <c r="F14" s="4"/>
      <c r="G14" s="4"/>
      <c r="H14" s="4"/>
      <c r="I14" s="163"/>
      <c r="J14" s="103">
        <f t="shared" si="0"/>
        <v>0</v>
      </c>
      <c r="K14" s="76"/>
      <c r="L14" s="75"/>
      <c r="M14" s="82"/>
      <c r="N14" s="71" t="str">
        <f t="shared" si="1"/>
        <v>  </v>
      </c>
    </row>
    <row r="15" spans="1:14" ht="18.75" customHeight="1">
      <c r="A15" s="69">
        <v>13</v>
      </c>
      <c r="B15" s="167"/>
      <c r="C15" s="144"/>
      <c r="D15" s="149"/>
      <c r="E15" s="150"/>
      <c r="F15" s="4"/>
      <c r="G15" s="4"/>
      <c r="H15" s="4"/>
      <c r="I15" s="163"/>
      <c r="J15" s="103">
        <f t="shared" si="0"/>
        <v>0</v>
      </c>
      <c r="K15" s="76"/>
      <c r="L15" s="75"/>
      <c r="M15" s="76"/>
      <c r="N15" s="71" t="str">
        <f t="shared" si="1"/>
        <v>  </v>
      </c>
    </row>
    <row r="16" spans="1:14" ht="18.75" customHeight="1" thickBot="1">
      <c r="A16" s="69">
        <v>14</v>
      </c>
      <c r="B16" s="167"/>
      <c r="C16" s="144"/>
      <c r="D16" s="149"/>
      <c r="E16" s="150"/>
      <c r="F16" s="4"/>
      <c r="G16" s="4"/>
      <c r="H16" s="4"/>
      <c r="I16" s="163"/>
      <c r="J16" s="103">
        <f t="shared" si="0"/>
        <v>0</v>
      </c>
      <c r="K16" s="82"/>
      <c r="L16" s="75"/>
      <c r="M16" s="76"/>
      <c r="N16" s="71" t="str">
        <f t="shared" si="1"/>
        <v>  </v>
      </c>
    </row>
    <row r="17" spans="1:14" ht="18.75" customHeight="1" thickBot="1">
      <c r="A17" s="69">
        <v>15</v>
      </c>
      <c r="B17" s="168"/>
      <c r="C17" s="145"/>
      <c r="D17" s="151"/>
      <c r="E17" s="152"/>
      <c r="F17" s="6"/>
      <c r="G17" s="6"/>
      <c r="H17" s="6"/>
      <c r="I17" s="164"/>
      <c r="J17" s="103">
        <f t="shared" si="0"/>
        <v>0</v>
      </c>
      <c r="K17" s="76"/>
      <c r="L17" s="75"/>
      <c r="M17" s="76"/>
      <c r="N17" s="71" t="str">
        <f t="shared" si="1"/>
        <v>  </v>
      </c>
    </row>
    <row r="18" spans="1:14" ht="18.75" customHeight="1">
      <c r="A18" s="69">
        <v>16</v>
      </c>
      <c r="B18" s="167"/>
      <c r="C18" s="144"/>
      <c r="D18" s="147"/>
      <c r="E18" s="148"/>
      <c r="F18" s="4"/>
      <c r="G18" s="4"/>
      <c r="H18" s="4"/>
      <c r="I18" s="163"/>
      <c r="J18" s="103">
        <f t="shared" si="0"/>
        <v>0</v>
      </c>
      <c r="K18" s="76"/>
      <c r="L18" s="75"/>
      <c r="M18" s="76"/>
      <c r="N18" s="71" t="str">
        <f t="shared" si="1"/>
        <v>  </v>
      </c>
    </row>
    <row r="19" spans="1:14" ht="18.75" customHeight="1" thickBot="1">
      <c r="A19" s="69">
        <v>17</v>
      </c>
      <c r="B19" s="167"/>
      <c r="C19" s="144"/>
      <c r="D19" s="149"/>
      <c r="E19" s="150"/>
      <c r="F19" s="4"/>
      <c r="G19" s="4"/>
      <c r="H19" s="4"/>
      <c r="I19" s="163"/>
      <c r="J19" s="103">
        <f t="shared" si="0"/>
        <v>0</v>
      </c>
      <c r="K19" s="76"/>
      <c r="L19" s="75"/>
      <c r="M19" s="82"/>
      <c r="N19" s="71" t="str">
        <f t="shared" si="1"/>
        <v>  </v>
      </c>
    </row>
    <row r="20" spans="1:14" ht="18.75" customHeight="1">
      <c r="A20" s="69">
        <v>18</v>
      </c>
      <c r="B20" s="167"/>
      <c r="C20" s="144"/>
      <c r="D20" s="149"/>
      <c r="E20" s="150"/>
      <c r="F20" s="4"/>
      <c r="G20" s="4"/>
      <c r="H20" s="4"/>
      <c r="I20" s="163"/>
      <c r="J20" s="103">
        <f t="shared" si="0"/>
        <v>0</v>
      </c>
      <c r="K20" s="76"/>
      <c r="L20" s="75"/>
      <c r="M20" s="76"/>
      <c r="N20" s="71" t="str">
        <f t="shared" si="1"/>
        <v>  </v>
      </c>
    </row>
    <row r="21" spans="1:14" ht="18.75" customHeight="1" thickBot="1">
      <c r="A21" s="69">
        <v>19</v>
      </c>
      <c r="B21" s="167"/>
      <c r="C21" s="144"/>
      <c r="D21" s="149"/>
      <c r="E21" s="150"/>
      <c r="F21" s="4"/>
      <c r="G21" s="4"/>
      <c r="H21" s="4"/>
      <c r="I21" s="163"/>
      <c r="J21" s="103">
        <f t="shared" si="0"/>
        <v>0</v>
      </c>
      <c r="K21" s="82"/>
      <c r="L21" s="75"/>
      <c r="M21" s="76"/>
      <c r="N21" s="71" t="str">
        <f t="shared" si="1"/>
        <v>  </v>
      </c>
    </row>
    <row r="22" spans="1:14" ht="18.75" customHeight="1" thickBot="1">
      <c r="A22" s="69">
        <v>20</v>
      </c>
      <c r="B22" s="168"/>
      <c r="C22" s="145"/>
      <c r="D22" s="151"/>
      <c r="E22" s="152"/>
      <c r="F22" s="6"/>
      <c r="G22" s="6"/>
      <c r="H22" s="6"/>
      <c r="I22" s="164"/>
      <c r="J22" s="103">
        <f t="shared" si="0"/>
        <v>0</v>
      </c>
      <c r="K22" s="76"/>
      <c r="L22" s="75"/>
      <c r="M22" s="76"/>
      <c r="N22" s="71" t="str">
        <f t="shared" si="1"/>
        <v>  </v>
      </c>
    </row>
    <row r="23" spans="1:14" ht="18.75">
      <c r="A23" s="69">
        <v>21</v>
      </c>
      <c r="B23" s="167"/>
      <c r="C23" s="144"/>
      <c r="D23" s="147"/>
      <c r="E23" s="153"/>
      <c r="F23" s="4"/>
      <c r="G23" s="4"/>
      <c r="H23" s="4"/>
      <c r="I23" s="163"/>
      <c r="J23" s="103">
        <f t="shared" si="0"/>
        <v>0</v>
      </c>
      <c r="K23" s="76"/>
      <c r="L23" s="75"/>
      <c r="M23" s="76"/>
      <c r="N23" s="71" t="str">
        <f t="shared" si="1"/>
        <v>  </v>
      </c>
    </row>
    <row r="24" spans="1:14" ht="19.5" thickBot="1">
      <c r="A24" s="69">
        <v>22</v>
      </c>
      <c r="B24" s="167"/>
      <c r="C24" s="144"/>
      <c r="D24" s="149"/>
      <c r="E24" s="150"/>
      <c r="F24" s="4"/>
      <c r="G24" s="4"/>
      <c r="H24" s="4"/>
      <c r="I24" s="163"/>
      <c r="J24" s="103">
        <f t="shared" si="0"/>
        <v>0</v>
      </c>
      <c r="K24" s="76"/>
      <c r="L24" s="75"/>
      <c r="M24" s="82"/>
      <c r="N24" s="71" t="str">
        <f t="shared" si="1"/>
        <v>  </v>
      </c>
    </row>
    <row r="25" spans="1:14" ht="18.75">
      <c r="A25" s="69">
        <v>23</v>
      </c>
      <c r="B25" s="167"/>
      <c r="C25" s="144"/>
      <c r="D25" s="149"/>
      <c r="E25" s="150"/>
      <c r="F25" s="4"/>
      <c r="G25" s="4"/>
      <c r="H25" s="4"/>
      <c r="I25" s="163"/>
      <c r="J25" s="103"/>
      <c r="K25" s="76"/>
      <c r="L25" s="75"/>
      <c r="M25" s="76"/>
      <c r="N25" s="71" t="str">
        <f t="shared" si="1"/>
        <v>  </v>
      </c>
    </row>
    <row r="26" spans="1:14" ht="19.5" thickBot="1">
      <c r="A26" s="69">
        <v>24</v>
      </c>
      <c r="B26" s="167"/>
      <c r="C26" s="144"/>
      <c r="D26" s="149"/>
      <c r="E26" s="150"/>
      <c r="F26" s="4"/>
      <c r="G26" s="4"/>
      <c r="H26" s="4"/>
      <c r="I26" s="163"/>
      <c r="J26" s="103">
        <f t="shared" si="0"/>
        <v>0</v>
      </c>
      <c r="K26" s="82"/>
      <c r="L26" s="75"/>
      <c r="M26" s="76"/>
      <c r="N26" s="71" t="str">
        <f t="shared" si="1"/>
        <v>  </v>
      </c>
    </row>
    <row r="27" spans="1:14" ht="19.5" thickBot="1">
      <c r="A27" s="69">
        <v>25</v>
      </c>
      <c r="B27" s="168"/>
      <c r="C27" s="145"/>
      <c r="D27" s="154"/>
      <c r="E27" s="155"/>
      <c r="F27" s="6"/>
      <c r="G27" s="6"/>
      <c r="H27" s="6"/>
      <c r="I27" s="164"/>
      <c r="J27" s="103">
        <f t="shared" si="0"/>
        <v>0</v>
      </c>
      <c r="K27" s="76"/>
      <c r="L27" s="75"/>
      <c r="M27" s="76"/>
      <c r="N27" s="71" t="str">
        <f t="shared" si="1"/>
        <v>  </v>
      </c>
    </row>
    <row r="28" spans="1:14" ht="18.75">
      <c r="A28" s="69">
        <v>26</v>
      </c>
      <c r="B28" s="167"/>
      <c r="C28" s="144"/>
      <c r="D28" s="147"/>
      <c r="E28" s="153"/>
      <c r="F28" s="4"/>
      <c r="G28" s="4"/>
      <c r="H28" s="4"/>
      <c r="I28" s="163"/>
      <c r="J28" s="103">
        <f t="shared" si="0"/>
        <v>0</v>
      </c>
      <c r="K28" s="76"/>
      <c r="L28" s="75"/>
      <c r="M28" s="76"/>
      <c r="N28" s="71" t="str">
        <f t="shared" si="1"/>
        <v>  </v>
      </c>
    </row>
    <row r="29" spans="1:14" ht="19.5" thickBot="1">
      <c r="A29" s="69">
        <v>27</v>
      </c>
      <c r="B29" s="167"/>
      <c r="C29" s="144"/>
      <c r="D29" s="156"/>
      <c r="E29" s="157"/>
      <c r="F29" s="4"/>
      <c r="G29" s="4"/>
      <c r="H29" s="4"/>
      <c r="I29" s="163"/>
      <c r="J29" s="103">
        <f t="shared" si="0"/>
        <v>0</v>
      </c>
      <c r="K29" s="76"/>
      <c r="L29" s="75"/>
      <c r="M29" s="82"/>
      <c r="N29" s="71" t="str">
        <f t="shared" si="1"/>
        <v>  </v>
      </c>
    </row>
    <row r="30" spans="1:14" ht="18.75">
      <c r="A30" s="69">
        <v>28</v>
      </c>
      <c r="B30" s="167"/>
      <c r="C30" s="144"/>
      <c r="D30" s="149"/>
      <c r="E30" s="150"/>
      <c r="F30" s="4"/>
      <c r="G30" s="4"/>
      <c r="H30" s="4"/>
      <c r="I30" s="163"/>
      <c r="J30" s="103">
        <f t="shared" si="0"/>
        <v>0</v>
      </c>
      <c r="K30" s="76"/>
      <c r="L30" s="75"/>
      <c r="M30" s="76"/>
      <c r="N30" s="71" t="str">
        <f t="shared" si="1"/>
        <v>  </v>
      </c>
    </row>
    <row r="31" spans="1:14" ht="19.5" thickBot="1">
      <c r="A31" s="69">
        <v>29</v>
      </c>
      <c r="B31" s="167"/>
      <c r="C31" s="144"/>
      <c r="D31" s="149"/>
      <c r="E31" s="150"/>
      <c r="F31" s="4"/>
      <c r="G31" s="4"/>
      <c r="H31" s="4"/>
      <c r="I31" s="163"/>
      <c r="J31" s="103">
        <f t="shared" si="0"/>
        <v>0</v>
      </c>
      <c r="K31" s="82"/>
      <c r="L31" s="75"/>
      <c r="M31" s="76"/>
      <c r="N31" s="71" t="str">
        <f t="shared" si="1"/>
        <v>  </v>
      </c>
    </row>
    <row r="32" spans="1:14" ht="19.5" thickBot="1">
      <c r="A32" s="69">
        <v>30</v>
      </c>
      <c r="B32" s="168"/>
      <c r="C32" s="145"/>
      <c r="D32" s="154"/>
      <c r="E32" s="155"/>
      <c r="F32" s="6"/>
      <c r="G32" s="6"/>
      <c r="H32" s="6"/>
      <c r="I32" s="164"/>
      <c r="J32" s="103">
        <f t="shared" si="0"/>
        <v>0</v>
      </c>
      <c r="K32" s="76"/>
      <c r="L32" s="75"/>
      <c r="M32" s="76"/>
      <c r="N32" s="71" t="str">
        <f t="shared" si="1"/>
        <v>  </v>
      </c>
    </row>
    <row r="33" spans="1:14" ht="18.75">
      <c r="A33" s="69">
        <v>31</v>
      </c>
      <c r="B33" s="167"/>
      <c r="C33" s="144"/>
      <c r="D33" s="147"/>
      <c r="E33" s="153"/>
      <c r="F33" s="4"/>
      <c r="G33" s="4"/>
      <c r="H33" s="4"/>
      <c r="I33" s="163"/>
      <c r="J33" s="103">
        <f t="shared" si="0"/>
        <v>0</v>
      </c>
      <c r="K33" s="76"/>
      <c r="L33" s="75"/>
      <c r="M33" s="76"/>
      <c r="N33" s="71" t="str">
        <f t="shared" si="1"/>
        <v>  </v>
      </c>
    </row>
    <row r="34" spans="1:14" ht="19.5" customHeight="1" thickBot="1">
      <c r="A34" s="69">
        <v>32</v>
      </c>
      <c r="B34" s="167"/>
      <c r="C34" s="144"/>
      <c r="D34" s="149"/>
      <c r="E34" s="150"/>
      <c r="F34" s="4"/>
      <c r="G34" s="4"/>
      <c r="H34" s="4"/>
      <c r="I34" s="163"/>
      <c r="J34" s="103">
        <f t="shared" si="0"/>
        <v>0</v>
      </c>
      <c r="K34" s="76"/>
      <c r="L34" s="75"/>
      <c r="M34" s="82"/>
      <c r="N34" s="71" t="str">
        <f t="shared" si="1"/>
        <v>  </v>
      </c>
    </row>
    <row r="35" spans="1:14" ht="19.5" customHeight="1">
      <c r="A35" s="69">
        <v>33</v>
      </c>
      <c r="B35" s="167"/>
      <c r="C35" s="144"/>
      <c r="D35" s="149"/>
      <c r="E35" s="150"/>
      <c r="F35" s="4"/>
      <c r="G35" s="4"/>
      <c r="H35" s="4"/>
      <c r="I35" s="163"/>
      <c r="J35" s="103">
        <f t="shared" si="0"/>
        <v>0</v>
      </c>
      <c r="K35" s="76"/>
      <c r="L35" s="75"/>
      <c r="M35" s="76"/>
      <c r="N35" s="71" t="str">
        <f t="shared" si="1"/>
        <v>  </v>
      </c>
    </row>
    <row r="36" spans="1:14" ht="19.5" customHeight="1" thickBot="1">
      <c r="A36" s="69">
        <v>34</v>
      </c>
      <c r="B36" s="167"/>
      <c r="C36" s="144"/>
      <c r="D36" s="149"/>
      <c r="E36" s="150"/>
      <c r="F36" s="4"/>
      <c r="G36" s="4"/>
      <c r="H36" s="4"/>
      <c r="I36" s="163"/>
      <c r="J36" s="103">
        <f t="shared" si="0"/>
        <v>0</v>
      </c>
      <c r="K36" s="82"/>
      <c r="L36" s="75"/>
      <c r="M36" s="76"/>
      <c r="N36" s="71" t="str">
        <f t="shared" si="1"/>
        <v>  </v>
      </c>
    </row>
    <row r="37" spans="1:14" ht="19.5" customHeight="1" thickBot="1">
      <c r="A37" s="69">
        <v>35</v>
      </c>
      <c r="B37" s="168"/>
      <c r="C37" s="145"/>
      <c r="D37" s="151"/>
      <c r="E37" s="152"/>
      <c r="F37" s="6"/>
      <c r="G37" s="6"/>
      <c r="H37" s="6"/>
      <c r="I37" s="164"/>
      <c r="J37" s="103">
        <f t="shared" si="0"/>
        <v>0</v>
      </c>
      <c r="K37" s="76"/>
      <c r="L37" s="75"/>
      <c r="M37" s="76"/>
      <c r="N37" s="71" t="str">
        <f t="shared" si="1"/>
        <v>  </v>
      </c>
    </row>
    <row r="38" spans="1:14" ht="19.5" customHeight="1">
      <c r="A38" s="69">
        <v>36</v>
      </c>
      <c r="B38" s="167"/>
      <c r="C38" s="144"/>
      <c r="D38" s="147"/>
      <c r="E38" s="153"/>
      <c r="F38" s="4"/>
      <c r="G38" s="4"/>
      <c r="H38" s="4"/>
      <c r="I38" s="163"/>
      <c r="J38" s="103">
        <f t="shared" si="0"/>
        <v>0</v>
      </c>
      <c r="K38" s="76"/>
      <c r="L38" s="75"/>
      <c r="M38" s="76"/>
      <c r="N38" s="71" t="str">
        <f t="shared" si="1"/>
        <v>  </v>
      </c>
    </row>
    <row r="39" spans="1:14" ht="19.5" customHeight="1" thickBot="1">
      <c r="A39" s="69">
        <v>37</v>
      </c>
      <c r="B39" s="167"/>
      <c r="C39" s="144"/>
      <c r="D39" s="149"/>
      <c r="E39" s="150"/>
      <c r="F39" s="4"/>
      <c r="G39" s="4"/>
      <c r="H39" s="4"/>
      <c r="I39" s="163"/>
      <c r="J39" s="103">
        <f t="shared" si="0"/>
        <v>0</v>
      </c>
      <c r="K39" s="76"/>
      <c r="L39" s="75"/>
      <c r="M39" s="82"/>
      <c r="N39" s="71" t="str">
        <f t="shared" si="1"/>
        <v>  </v>
      </c>
    </row>
    <row r="40" spans="1:14" ht="18.75">
      <c r="A40" s="69">
        <v>38</v>
      </c>
      <c r="B40" s="44"/>
      <c r="C40" s="149"/>
      <c r="D40" s="149"/>
      <c r="E40" s="150"/>
      <c r="F40" s="75"/>
      <c r="G40" s="75"/>
      <c r="H40" s="75"/>
      <c r="I40" s="75"/>
      <c r="J40" s="103"/>
      <c r="K40" s="76"/>
      <c r="L40" s="75"/>
      <c r="M40" s="76"/>
      <c r="N40" s="71" t="str">
        <f t="shared" si="1"/>
        <v>  </v>
      </c>
    </row>
    <row r="41" spans="1:14" ht="19.5" thickBot="1">
      <c r="A41" s="69">
        <v>39</v>
      </c>
      <c r="B41" s="44"/>
      <c r="C41" s="149"/>
      <c r="D41" s="149"/>
      <c r="E41" s="150"/>
      <c r="F41" s="81"/>
      <c r="G41" s="81"/>
      <c r="H41" s="81"/>
      <c r="I41" s="81"/>
      <c r="J41" s="103"/>
      <c r="K41" s="82"/>
      <c r="L41" s="75"/>
      <c r="M41" s="76"/>
      <c r="N41" s="71" t="str">
        <f t="shared" si="1"/>
        <v>  </v>
      </c>
    </row>
    <row r="42" spans="1:14" ht="19.5" thickBot="1">
      <c r="A42" s="69">
        <v>40</v>
      </c>
      <c r="B42" s="142"/>
      <c r="C42" s="151"/>
      <c r="D42" s="151"/>
      <c r="E42" s="152"/>
      <c r="F42" s="100"/>
      <c r="G42" s="100"/>
      <c r="H42" s="100"/>
      <c r="I42" s="100"/>
      <c r="J42" s="103"/>
      <c r="K42" s="105"/>
      <c r="L42" s="75"/>
      <c r="M42" s="76"/>
      <c r="N42" s="71" t="str">
        <f t="shared" si="1"/>
        <v>  </v>
      </c>
    </row>
    <row r="43" spans="1:14" ht="18.75">
      <c r="A43" s="69">
        <v>41</v>
      </c>
      <c r="B43" s="143"/>
      <c r="C43" s="147"/>
      <c r="D43" s="147"/>
      <c r="E43" s="153"/>
      <c r="F43" s="75"/>
      <c r="G43" s="75"/>
      <c r="H43" s="75"/>
      <c r="I43" s="75"/>
      <c r="J43" s="103"/>
      <c r="K43" s="76"/>
      <c r="L43" s="75"/>
      <c r="M43" s="76"/>
      <c r="N43" s="71" t="str">
        <f t="shared" si="1"/>
        <v>  </v>
      </c>
    </row>
    <row r="44" spans="1:14" ht="19.5" thickBot="1">
      <c r="A44" s="69">
        <v>42</v>
      </c>
      <c r="B44" s="44"/>
      <c r="C44" s="149"/>
      <c r="D44" s="149"/>
      <c r="E44" s="150"/>
      <c r="F44" s="75"/>
      <c r="G44" s="75"/>
      <c r="H44" s="75"/>
      <c r="I44" s="75"/>
      <c r="J44" s="103"/>
      <c r="K44" s="76"/>
      <c r="L44" s="75"/>
      <c r="M44" s="82"/>
      <c r="N44" s="71" t="str">
        <f t="shared" si="1"/>
        <v>  </v>
      </c>
    </row>
    <row r="45" spans="1:14" ht="19.5" thickBot="1">
      <c r="A45" s="69">
        <v>43</v>
      </c>
      <c r="B45" s="44"/>
      <c r="C45" s="149"/>
      <c r="D45" s="149"/>
      <c r="E45" s="150"/>
      <c r="F45" s="81"/>
      <c r="G45" s="81"/>
      <c r="H45" s="81"/>
      <c r="I45" s="81"/>
      <c r="J45" s="103"/>
      <c r="K45" s="82"/>
      <c r="L45" s="75"/>
      <c r="M45" s="76"/>
      <c r="N45" s="71" t="str">
        <f t="shared" si="1"/>
        <v>  </v>
      </c>
    </row>
    <row r="46" spans="1:14" ht="18.75">
      <c r="A46" s="69">
        <v>44</v>
      </c>
      <c r="B46" s="44"/>
      <c r="C46" s="149"/>
      <c r="D46" s="149"/>
      <c r="E46" s="150"/>
      <c r="F46" s="103"/>
      <c r="G46" s="103"/>
      <c r="H46" s="103"/>
      <c r="I46" s="103"/>
      <c r="J46" s="103"/>
      <c r="K46" s="104"/>
      <c r="L46" s="75"/>
      <c r="M46" s="76"/>
      <c r="N46" s="71" t="str">
        <f t="shared" si="1"/>
        <v>  </v>
      </c>
    </row>
    <row r="47" spans="1:14" ht="19.5" thickBot="1">
      <c r="A47" s="69">
        <v>45</v>
      </c>
      <c r="B47" s="142"/>
      <c r="C47" s="151"/>
      <c r="D47" s="151"/>
      <c r="E47" s="152"/>
      <c r="F47" s="75"/>
      <c r="G47" s="75"/>
      <c r="H47" s="75"/>
      <c r="I47" s="75"/>
      <c r="J47" s="103"/>
      <c r="K47" s="76"/>
      <c r="L47" s="75"/>
      <c r="M47" s="76"/>
      <c r="N47" s="71" t="str">
        <f t="shared" si="1"/>
        <v>  </v>
      </c>
    </row>
    <row r="48" spans="1:14" ht="18.75">
      <c r="A48" s="69">
        <v>46</v>
      </c>
      <c r="B48" s="143"/>
      <c r="C48" s="147"/>
      <c r="D48" s="147"/>
      <c r="E48" s="153"/>
      <c r="F48" s="75"/>
      <c r="G48" s="75"/>
      <c r="H48" s="75"/>
      <c r="I48" s="75"/>
      <c r="J48" s="103"/>
      <c r="K48" s="76"/>
      <c r="L48" s="75"/>
      <c r="M48" s="76"/>
      <c r="N48" s="71" t="str">
        <f t="shared" si="1"/>
        <v>  </v>
      </c>
    </row>
    <row r="49" spans="1:14" ht="18.75">
      <c r="A49" s="69">
        <v>47</v>
      </c>
      <c r="B49" s="44"/>
      <c r="C49" s="149"/>
      <c r="D49" s="149"/>
      <c r="E49" s="150"/>
      <c r="F49" s="75"/>
      <c r="G49" s="75"/>
      <c r="H49" s="75"/>
      <c r="I49" s="75"/>
      <c r="J49" s="103"/>
      <c r="K49" s="76"/>
      <c r="L49" s="75"/>
      <c r="M49" s="76"/>
      <c r="N49" s="71" t="str">
        <f t="shared" si="1"/>
        <v>  </v>
      </c>
    </row>
    <row r="50" spans="1:14" ht="19.5" thickBot="1">
      <c r="A50" s="69">
        <v>48</v>
      </c>
      <c r="B50" s="44"/>
      <c r="C50" s="149"/>
      <c r="D50" s="149"/>
      <c r="E50" s="150"/>
      <c r="F50" s="81"/>
      <c r="G50" s="81"/>
      <c r="H50" s="81"/>
      <c r="I50" s="81"/>
      <c r="J50" s="161"/>
      <c r="K50" s="82"/>
      <c r="L50" s="75"/>
      <c r="M50" s="76"/>
      <c r="N50" s="71" t="str">
        <f t="shared" si="1"/>
        <v>  </v>
      </c>
    </row>
    <row r="51" spans="1:14" ht="18.75">
      <c r="A51" s="69">
        <v>49</v>
      </c>
      <c r="B51" s="44"/>
      <c r="C51" s="149"/>
      <c r="D51" s="149"/>
      <c r="E51" s="150"/>
      <c r="F51" s="75"/>
      <c r="G51" s="75"/>
      <c r="H51" s="75"/>
      <c r="I51" s="75"/>
      <c r="J51" s="103"/>
      <c r="K51" s="76"/>
      <c r="L51" s="75"/>
      <c r="M51" s="76"/>
      <c r="N51" s="71" t="str">
        <f t="shared" si="1"/>
        <v>  </v>
      </c>
    </row>
    <row r="52" spans="1:14" ht="19.5" thickBot="1">
      <c r="A52" s="69">
        <v>50</v>
      </c>
      <c r="B52" s="142"/>
      <c r="C52" s="151"/>
      <c r="D52" s="151"/>
      <c r="E52" s="152"/>
      <c r="F52" s="75"/>
      <c r="G52" s="75"/>
      <c r="H52" s="75"/>
      <c r="I52" s="75"/>
      <c r="J52" s="103"/>
      <c r="K52" s="76"/>
      <c r="L52" s="75"/>
      <c r="M52" s="76"/>
      <c r="N52" s="71" t="str">
        <f t="shared" si="1"/>
        <v>  </v>
      </c>
    </row>
    <row r="53" spans="1:14" ht="18.75">
      <c r="A53" s="69">
        <v>51</v>
      </c>
      <c r="B53" s="143"/>
      <c r="C53" s="147"/>
      <c r="D53" s="147"/>
      <c r="E53" s="153"/>
      <c r="F53" s="75"/>
      <c r="G53" s="75"/>
      <c r="H53" s="75"/>
      <c r="I53" s="75"/>
      <c r="J53" s="103"/>
      <c r="K53" s="76"/>
      <c r="L53" s="75"/>
      <c r="M53" s="76"/>
      <c r="N53" s="71" t="str">
        <f t="shared" si="1"/>
        <v>  </v>
      </c>
    </row>
    <row r="54" spans="1:14" ht="18.75">
      <c r="A54" s="69">
        <v>52</v>
      </c>
      <c r="B54" s="44"/>
      <c r="C54" s="149"/>
      <c r="D54" s="149"/>
      <c r="E54" s="150"/>
      <c r="F54" s="75"/>
      <c r="G54" s="75"/>
      <c r="H54" s="75"/>
      <c r="I54" s="75"/>
      <c r="J54" s="103"/>
      <c r="K54" s="76"/>
      <c r="L54" s="75"/>
      <c r="M54" s="76"/>
      <c r="N54" s="71" t="str">
        <f t="shared" si="1"/>
        <v>  </v>
      </c>
    </row>
    <row r="55" spans="1:14" ht="18.75">
      <c r="A55" s="69">
        <v>53</v>
      </c>
      <c r="B55" s="44"/>
      <c r="C55" s="149"/>
      <c r="D55" s="149"/>
      <c r="E55" s="150"/>
      <c r="F55" s="75"/>
      <c r="G55" s="75"/>
      <c r="H55" s="75"/>
      <c r="I55" s="75"/>
      <c r="J55" s="103"/>
      <c r="K55" s="76"/>
      <c r="L55" s="75"/>
      <c r="M55" s="76"/>
      <c r="N55" s="71" t="str">
        <f t="shared" si="1"/>
        <v>  </v>
      </c>
    </row>
    <row r="56" spans="1:14" s="83" customFormat="1" ht="19.5" thickBot="1">
      <c r="A56" s="69">
        <v>54</v>
      </c>
      <c r="B56" s="44"/>
      <c r="C56" s="149"/>
      <c r="D56" s="149"/>
      <c r="E56" s="150"/>
      <c r="F56" s="81"/>
      <c r="G56" s="75"/>
      <c r="H56" s="81"/>
      <c r="I56" s="81"/>
      <c r="J56" s="103"/>
      <c r="K56" s="82"/>
      <c r="L56" s="75"/>
      <c r="M56" s="76"/>
      <c r="N56" s="71" t="str">
        <f t="shared" si="1"/>
        <v>  </v>
      </c>
    </row>
    <row r="57" spans="1:13" s="83" customFormat="1" ht="18">
      <c r="A57" s="69">
        <v>55</v>
      </c>
      <c r="B57" s="124"/>
      <c r="C57" s="125"/>
      <c r="D57" s="125"/>
      <c r="E57" s="126"/>
      <c r="F57" s="75"/>
      <c r="G57" s="75"/>
      <c r="H57" s="75"/>
      <c r="I57" s="75"/>
      <c r="J57" s="103"/>
      <c r="K57" s="76"/>
      <c r="L57" s="94"/>
      <c r="M57" s="120"/>
    </row>
    <row r="58" spans="1:13" s="83" customFormat="1" ht="18">
      <c r="A58" s="69">
        <v>56</v>
      </c>
      <c r="B58" s="127"/>
      <c r="C58" s="128"/>
      <c r="D58" s="128"/>
      <c r="E58" s="129"/>
      <c r="F58" s="75"/>
      <c r="G58" s="75"/>
      <c r="H58" s="75"/>
      <c r="I58" s="75"/>
      <c r="J58" s="103"/>
      <c r="K58" s="76"/>
      <c r="L58" s="94"/>
      <c r="M58" s="120"/>
    </row>
    <row r="59" spans="1:13" s="83" customFormat="1" ht="18.75" thickBot="1">
      <c r="A59" s="69">
        <v>57</v>
      </c>
      <c r="B59" s="127"/>
      <c r="C59" s="128"/>
      <c r="D59" s="128"/>
      <c r="E59" s="129"/>
      <c r="F59" s="75"/>
      <c r="G59" s="75"/>
      <c r="H59" s="75"/>
      <c r="I59" s="75"/>
      <c r="J59" s="103"/>
      <c r="K59" s="76"/>
      <c r="L59" s="81"/>
      <c r="M59" s="82"/>
    </row>
    <row r="60" spans="1:13" s="101" customFormat="1" ht="20.25">
      <c r="A60" s="69">
        <v>58</v>
      </c>
      <c r="B60" s="127"/>
      <c r="C60" s="128"/>
      <c r="D60" s="128"/>
      <c r="E60" s="129"/>
      <c r="F60" s="75"/>
      <c r="G60" s="75"/>
      <c r="H60" s="75"/>
      <c r="I60" s="75"/>
      <c r="J60" s="103"/>
      <c r="K60" s="76"/>
      <c r="L60" s="113"/>
      <c r="M60" s="114"/>
    </row>
    <row r="61" spans="1:13" s="101" customFormat="1" ht="20.25">
      <c r="A61" s="69"/>
      <c r="B61" s="127"/>
      <c r="C61" s="128"/>
      <c r="D61" s="128"/>
      <c r="E61" s="129"/>
      <c r="F61" s="113"/>
      <c r="G61" s="113"/>
      <c r="H61" s="113"/>
      <c r="I61" s="113"/>
      <c r="J61" s="113"/>
      <c r="K61" s="113"/>
      <c r="L61" s="113"/>
      <c r="M61" s="114"/>
    </row>
    <row r="62" spans="1:13" s="102" customFormat="1" ht="20.25">
      <c r="A62" s="115"/>
      <c r="B62" s="108"/>
      <c r="C62" s="109"/>
      <c r="D62" s="109"/>
      <c r="E62" s="110"/>
      <c r="F62" s="111"/>
      <c r="G62" s="111"/>
      <c r="H62" s="111"/>
      <c r="I62" s="111"/>
      <c r="J62" s="111"/>
      <c r="K62" s="111"/>
      <c r="L62" s="111"/>
      <c r="M62" s="112"/>
    </row>
    <row r="63" spans="1:13" s="83" customFormat="1" ht="18">
      <c r="A63" s="69"/>
      <c r="B63" s="92"/>
      <c r="C63" s="93"/>
      <c r="D63" s="93"/>
      <c r="E63" s="77"/>
      <c r="F63" s="75"/>
      <c r="G63" s="75"/>
      <c r="H63" s="75"/>
      <c r="I63" s="75"/>
      <c r="J63" s="75"/>
      <c r="K63" s="75"/>
      <c r="L63" s="75"/>
      <c r="M63" s="76"/>
    </row>
    <row r="64" spans="1:13" s="83" customFormat="1" ht="18">
      <c r="A64" s="69"/>
      <c r="B64" s="72"/>
      <c r="C64" s="73"/>
      <c r="D64" s="73"/>
      <c r="E64" s="74"/>
      <c r="F64" s="89"/>
      <c r="G64" s="89"/>
      <c r="H64" s="89"/>
      <c r="I64" s="89"/>
      <c r="J64" s="89"/>
      <c r="K64" s="89"/>
      <c r="L64" s="89"/>
      <c r="M64" s="89"/>
    </row>
    <row r="65" spans="1:13" ht="18.75" thickBot="1">
      <c r="A65" s="69"/>
      <c r="B65" s="78"/>
      <c r="C65" s="79"/>
      <c r="D65" s="79"/>
      <c r="E65" s="80"/>
      <c r="F65" s="75"/>
      <c r="G65" s="75"/>
      <c r="H65" s="75"/>
      <c r="I65" s="75"/>
      <c r="J65" s="75"/>
      <c r="K65" s="75"/>
      <c r="L65" s="75"/>
      <c r="M65" s="75"/>
    </row>
    <row r="66" spans="1:13" ht="20.25">
      <c r="A66" s="69"/>
      <c r="B66" s="72"/>
      <c r="C66" s="73"/>
      <c r="D66" s="73"/>
      <c r="E66" s="74"/>
      <c r="F66" s="122">
        <f>COUNTIF(F3:F65,"&gt;=5")</f>
        <v>0</v>
      </c>
      <c r="G66" s="122">
        <f>COUNTIF(G3:G65,"&gt;=5")</f>
        <v>0</v>
      </c>
      <c r="H66" s="122">
        <f>COUNTIF(H3:H65,"&gt;=5")</f>
        <v>0</v>
      </c>
      <c r="I66" s="122">
        <f>COUNTIF(I3:I65,"&gt;=5")</f>
        <v>0</v>
      </c>
      <c r="J66" s="122">
        <f>COUNTIF(J3:J65,"&gt;=20")</f>
        <v>0</v>
      </c>
      <c r="K66" s="104"/>
      <c r="L66" s="107"/>
      <c r="M66" s="104"/>
    </row>
    <row r="67" spans="1:13" ht="21" thickBot="1">
      <c r="A67" s="69"/>
      <c r="B67" s="72"/>
      <c r="C67" s="73"/>
      <c r="D67" s="73"/>
      <c r="E67" s="74"/>
      <c r="F67" s="111">
        <f>COUNT(F3:F65)</f>
        <v>0</v>
      </c>
      <c r="G67" s="111">
        <f>COUNT(G3:G65)</f>
        <v>0</v>
      </c>
      <c r="H67" s="111">
        <f>COUNT(H3:H65)</f>
        <v>0</v>
      </c>
      <c r="I67" s="111">
        <f>COUNT(I3:I65)</f>
        <v>0</v>
      </c>
      <c r="J67" s="111">
        <f>COUNT(J3:J65)</f>
        <v>35</v>
      </c>
      <c r="K67" s="111"/>
      <c r="L67" s="111"/>
      <c r="M67" s="82"/>
    </row>
    <row r="68" spans="1:13" ht="18">
      <c r="A68" s="69"/>
      <c r="B68" s="92"/>
      <c r="C68" s="93"/>
      <c r="D68" s="93"/>
      <c r="E68" s="77"/>
      <c r="F68" s="75"/>
      <c r="G68" s="75"/>
      <c r="H68" s="75"/>
      <c r="I68" s="75"/>
      <c r="J68" s="75"/>
      <c r="K68" s="75"/>
      <c r="L68" s="75"/>
      <c r="M68" s="76"/>
    </row>
    <row r="69" spans="1:13" ht="18">
      <c r="A69" s="69"/>
      <c r="B69" s="72"/>
      <c r="C69" s="73"/>
      <c r="D69" s="73"/>
      <c r="E69" s="74"/>
      <c r="F69" s="160" t="e">
        <f>F66/F67*100</f>
        <v>#DIV/0!</v>
      </c>
      <c r="G69" s="160" t="e">
        <f>G66/G67*100</f>
        <v>#DIV/0!</v>
      </c>
      <c r="H69" s="160" t="e">
        <f>H66/H67*100</f>
        <v>#DIV/0!</v>
      </c>
      <c r="I69" s="160" t="e">
        <f>I66/I67*100</f>
        <v>#DIV/0!</v>
      </c>
      <c r="J69" s="160">
        <f>J66/J67*100</f>
        <v>0</v>
      </c>
      <c r="K69" s="75"/>
      <c r="L69" s="75"/>
      <c r="M69" s="76"/>
    </row>
    <row r="70" spans="1:13" ht="18.75" thickBot="1">
      <c r="A70" s="69"/>
      <c r="B70" s="78"/>
      <c r="C70" s="79"/>
      <c r="D70" s="79"/>
      <c r="E70" s="80"/>
      <c r="F70" s="81"/>
      <c r="G70" s="81"/>
      <c r="H70" s="81"/>
      <c r="I70" s="81"/>
      <c r="J70" s="81"/>
      <c r="K70" s="81"/>
      <c r="L70" s="81"/>
      <c r="M70" s="82"/>
    </row>
  </sheetData>
  <sheetProtection/>
  <mergeCells count="4">
    <mergeCell ref="K1:K2"/>
    <mergeCell ref="A1:E1"/>
    <mergeCell ref="B2:E2"/>
    <mergeCell ref="F1:J1"/>
  </mergeCells>
  <printOptions/>
  <pageMargins left="1.18" right="0.21" top="0.27" bottom="0.3" header="0.3" footer="0.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48">
      <selection activeCell="D55" sqref="D55"/>
    </sheetView>
  </sheetViews>
  <sheetFormatPr defaultColWidth="8.66015625" defaultRowHeight="18"/>
  <cols>
    <col min="1" max="1" width="3.08203125" style="70" customWidth="1"/>
    <col min="2" max="2" width="5" style="71" customWidth="1"/>
    <col min="3" max="3" width="7.58203125" style="71" bestFit="1" customWidth="1"/>
    <col min="4" max="4" width="6.33203125" style="71" customWidth="1"/>
    <col min="5" max="5" width="6.66015625" style="85" customWidth="1"/>
    <col min="6" max="11" width="5.58203125" style="71" customWidth="1"/>
    <col min="12" max="12" width="4.58203125" style="71" bestFit="1" customWidth="1"/>
    <col min="13" max="13" width="5.33203125" style="86" customWidth="1"/>
    <col min="14" max="16384" width="8.83203125" style="71" customWidth="1"/>
  </cols>
  <sheetData>
    <row r="1" spans="1:13" ht="18.75" customHeight="1" thickBot="1">
      <c r="A1" s="398" t="s">
        <v>53</v>
      </c>
      <c r="B1" s="398"/>
      <c r="C1" s="398"/>
      <c r="D1" s="398"/>
      <c r="E1" s="398"/>
      <c r="F1" s="402" t="s">
        <v>34</v>
      </c>
      <c r="G1" s="403"/>
      <c r="H1" s="403"/>
      <c r="I1" s="403"/>
      <c r="J1" s="404"/>
      <c r="K1" s="396" t="s">
        <v>0</v>
      </c>
      <c r="L1" s="100"/>
      <c r="M1" s="105"/>
    </row>
    <row r="2" spans="1:13" ht="18.75" customHeight="1" thickBot="1">
      <c r="A2" s="130" t="s">
        <v>1</v>
      </c>
      <c r="B2" s="406" t="s">
        <v>2</v>
      </c>
      <c r="C2" s="407"/>
      <c r="D2" s="407"/>
      <c r="E2" s="408"/>
      <c r="F2" s="69" t="s">
        <v>4</v>
      </c>
      <c r="G2" s="69" t="s">
        <v>16</v>
      </c>
      <c r="H2" s="69" t="s">
        <v>8</v>
      </c>
      <c r="I2" s="69" t="s">
        <v>31</v>
      </c>
      <c r="J2" s="69" t="s">
        <v>17</v>
      </c>
      <c r="K2" s="405"/>
      <c r="L2" s="100"/>
      <c r="M2" s="76"/>
    </row>
    <row r="3" spans="1:14" ht="18.75" customHeight="1" thickBot="1">
      <c r="A3" s="121">
        <v>1</v>
      </c>
      <c r="B3" s="167"/>
      <c r="C3" s="144"/>
      <c r="D3" s="147"/>
      <c r="E3" s="153"/>
      <c r="F3" s="8"/>
      <c r="G3" s="8"/>
      <c r="H3" s="8"/>
      <c r="I3" s="8"/>
      <c r="J3" s="103">
        <f>F3+G3+H3+I3</f>
        <v>0</v>
      </c>
      <c r="K3" s="105"/>
      <c r="L3" s="100"/>
      <c r="M3" s="76"/>
      <c r="N3" s="71" t="str">
        <f>B3&amp;" "&amp;" "&amp;C3&amp;" "&amp;D3</f>
        <v>   </v>
      </c>
    </row>
    <row r="4" spans="1:14" ht="18.75" customHeight="1" thickBot="1">
      <c r="A4" s="121">
        <v>2</v>
      </c>
      <c r="B4" s="167"/>
      <c r="C4" s="144"/>
      <c r="D4" s="149"/>
      <c r="E4" s="150"/>
      <c r="F4" s="4"/>
      <c r="G4" s="4"/>
      <c r="H4" s="4"/>
      <c r="I4" s="4"/>
      <c r="J4" s="103">
        <f aca="true" t="shared" si="0" ref="J4:J58">F4+G4+H4+I4</f>
        <v>0</v>
      </c>
      <c r="K4" s="76"/>
      <c r="L4" s="100"/>
      <c r="M4" s="76"/>
      <c r="N4" s="71" t="str">
        <f aca="true" t="shared" si="1" ref="N4:N57">B4&amp;" "&amp;" "&amp;C4&amp;" "&amp;D4</f>
        <v>   </v>
      </c>
    </row>
    <row r="5" spans="1:14" ht="18.75" customHeight="1" thickBot="1">
      <c r="A5" s="121">
        <v>3</v>
      </c>
      <c r="B5" s="167"/>
      <c r="C5" s="144"/>
      <c r="D5" s="149"/>
      <c r="E5" s="150"/>
      <c r="F5" s="4"/>
      <c r="G5" s="4"/>
      <c r="H5" s="4"/>
      <c r="I5" s="4"/>
      <c r="J5" s="103">
        <f t="shared" si="0"/>
        <v>0</v>
      </c>
      <c r="K5" s="76"/>
      <c r="L5" s="100"/>
      <c r="M5" s="120"/>
      <c r="N5" s="71" t="str">
        <f t="shared" si="1"/>
        <v>   </v>
      </c>
    </row>
    <row r="6" spans="1:14" ht="18.75" customHeight="1" thickBot="1">
      <c r="A6" s="121">
        <v>4</v>
      </c>
      <c r="B6" s="167"/>
      <c r="C6" s="144"/>
      <c r="D6" s="149"/>
      <c r="E6" s="150"/>
      <c r="F6" s="4"/>
      <c r="G6" s="4"/>
      <c r="H6" s="4"/>
      <c r="I6" s="4"/>
      <c r="J6" s="103">
        <f t="shared" si="0"/>
        <v>0</v>
      </c>
      <c r="K6" s="76"/>
      <c r="L6" s="100"/>
      <c r="M6" s="105"/>
      <c r="N6" s="71" t="str">
        <f t="shared" si="1"/>
        <v>   </v>
      </c>
    </row>
    <row r="7" spans="1:14" ht="18.75" customHeight="1" thickBot="1">
      <c r="A7" s="121">
        <v>5</v>
      </c>
      <c r="B7" s="170"/>
      <c r="C7" s="155"/>
      <c r="D7" s="151"/>
      <c r="E7" s="152"/>
      <c r="F7" s="10"/>
      <c r="G7" s="10"/>
      <c r="H7" s="10"/>
      <c r="I7" s="10"/>
      <c r="J7" s="103">
        <f t="shared" si="0"/>
        <v>0</v>
      </c>
      <c r="K7" s="120"/>
      <c r="L7" s="100"/>
      <c r="M7" s="76"/>
      <c r="N7" s="71" t="str">
        <f t="shared" si="1"/>
        <v>   </v>
      </c>
    </row>
    <row r="8" spans="1:14" ht="18.75" customHeight="1" thickBot="1">
      <c r="A8" s="121">
        <v>6</v>
      </c>
      <c r="B8" s="171"/>
      <c r="C8" s="146"/>
      <c r="D8" s="147"/>
      <c r="E8" s="153"/>
      <c r="F8" s="8"/>
      <c r="G8" s="8"/>
      <c r="H8" s="8"/>
      <c r="I8" s="8"/>
      <c r="J8" s="103">
        <f t="shared" si="0"/>
        <v>0</v>
      </c>
      <c r="K8" s="105"/>
      <c r="L8" s="100"/>
      <c r="M8" s="76"/>
      <c r="N8" s="71" t="str">
        <f t="shared" si="1"/>
        <v>   </v>
      </c>
    </row>
    <row r="9" spans="1:14" ht="18.75" customHeight="1" thickBot="1">
      <c r="A9" s="121">
        <v>7</v>
      </c>
      <c r="B9" s="167"/>
      <c r="C9" s="150"/>
      <c r="D9" s="149"/>
      <c r="E9" s="150"/>
      <c r="F9" s="4"/>
      <c r="G9" s="4"/>
      <c r="H9" s="4"/>
      <c r="I9" s="4"/>
      <c r="J9" s="103">
        <f t="shared" si="0"/>
        <v>0</v>
      </c>
      <c r="K9" s="76"/>
      <c r="L9" s="100"/>
      <c r="M9" s="76"/>
      <c r="N9" s="71" t="str">
        <f t="shared" si="1"/>
        <v>   </v>
      </c>
    </row>
    <row r="10" spans="1:14" ht="18.75" customHeight="1" thickBot="1">
      <c r="A10" s="121">
        <v>8</v>
      </c>
      <c r="B10" s="167"/>
      <c r="C10" s="169"/>
      <c r="D10" s="149"/>
      <c r="E10" s="150"/>
      <c r="F10" s="4"/>
      <c r="G10" s="4"/>
      <c r="H10" s="4"/>
      <c r="I10" s="4"/>
      <c r="J10" s="103">
        <f t="shared" si="0"/>
        <v>0</v>
      </c>
      <c r="K10" s="76"/>
      <c r="L10" s="100"/>
      <c r="M10" s="120"/>
      <c r="N10" s="71" t="str">
        <f t="shared" si="1"/>
        <v>   </v>
      </c>
    </row>
    <row r="11" spans="1:14" ht="18.75" customHeight="1" thickBot="1">
      <c r="A11" s="121">
        <v>9</v>
      </c>
      <c r="B11" s="167"/>
      <c r="C11" s="150"/>
      <c r="D11" s="149"/>
      <c r="E11" s="150"/>
      <c r="F11" s="4"/>
      <c r="G11" s="4"/>
      <c r="H11" s="4"/>
      <c r="I11" s="4"/>
      <c r="J11" s="103">
        <f t="shared" si="0"/>
        <v>0</v>
      </c>
      <c r="K11" s="76"/>
      <c r="L11" s="100"/>
      <c r="M11" s="105"/>
      <c r="N11" s="71" t="str">
        <f t="shared" si="1"/>
        <v>   </v>
      </c>
    </row>
    <row r="12" spans="1:14" s="84" customFormat="1" ht="18.75" customHeight="1" thickBot="1">
      <c r="A12" s="121">
        <v>10</v>
      </c>
      <c r="B12" s="168"/>
      <c r="C12" s="152"/>
      <c r="D12" s="151"/>
      <c r="E12" s="152"/>
      <c r="F12" s="10"/>
      <c r="G12" s="10"/>
      <c r="H12" s="10"/>
      <c r="I12" s="10"/>
      <c r="J12" s="103">
        <f t="shared" si="0"/>
        <v>0</v>
      </c>
      <c r="K12" s="82"/>
      <c r="L12" s="100"/>
      <c r="M12" s="116"/>
      <c r="N12" s="71" t="str">
        <f t="shared" si="1"/>
        <v>   </v>
      </c>
    </row>
    <row r="13" spans="1:14" ht="18.75" customHeight="1" thickBot="1">
      <c r="A13" s="121">
        <v>11</v>
      </c>
      <c r="B13" s="171"/>
      <c r="C13" s="146"/>
      <c r="D13" s="147"/>
      <c r="E13" s="153"/>
      <c r="F13" s="8"/>
      <c r="G13" s="8"/>
      <c r="H13" s="8"/>
      <c r="I13" s="8"/>
      <c r="J13" s="103">
        <f t="shared" si="0"/>
        <v>0</v>
      </c>
      <c r="K13" s="105"/>
      <c r="L13" s="100"/>
      <c r="M13" s="76"/>
      <c r="N13" s="71" t="str">
        <f t="shared" si="1"/>
        <v>   </v>
      </c>
    </row>
    <row r="14" spans="1:14" ht="18.75" customHeight="1" thickBot="1">
      <c r="A14" s="121">
        <v>12</v>
      </c>
      <c r="B14" s="167"/>
      <c r="C14" s="150"/>
      <c r="D14" s="149"/>
      <c r="E14" s="150"/>
      <c r="F14" s="51"/>
      <c r="G14" s="51"/>
      <c r="H14" s="51"/>
      <c r="I14" s="51"/>
      <c r="J14" s="103">
        <f t="shared" si="0"/>
        <v>0</v>
      </c>
      <c r="K14" s="76"/>
      <c r="L14" s="100"/>
      <c r="M14" s="76"/>
      <c r="N14" s="71" t="str">
        <f t="shared" si="1"/>
        <v>   </v>
      </c>
    </row>
    <row r="15" spans="1:14" ht="18.75" customHeight="1" thickBot="1">
      <c r="A15" s="121">
        <v>13</v>
      </c>
      <c r="B15" s="167"/>
      <c r="C15" s="169"/>
      <c r="D15" s="149"/>
      <c r="E15" s="150"/>
      <c r="F15" s="4"/>
      <c r="G15" s="4"/>
      <c r="H15" s="4"/>
      <c r="I15" s="4"/>
      <c r="J15" s="103">
        <f t="shared" si="0"/>
        <v>0</v>
      </c>
      <c r="K15" s="76"/>
      <c r="L15" s="100"/>
      <c r="M15" s="120"/>
      <c r="N15" s="71" t="str">
        <f t="shared" si="1"/>
        <v>   </v>
      </c>
    </row>
    <row r="16" spans="1:14" ht="18.75" customHeight="1" thickBot="1">
      <c r="A16" s="121">
        <v>14</v>
      </c>
      <c r="B16" s="167"/>
      <c r="C16" s="150"/>
      <c r="D16" s="149"/>
      <c r="E16" s="150"/>
      <c r="F16" s="4"/>
      <c r="G16" s="4"/>
      <c r="H16" s="4"/>
      <c r="I16" s="4"/>
      <c r="J16" s="103">
        <f t="shared" si="0"/>
        <v>0</v>
      </c>
      <c r="K16" s="76"/>
      <c r="L16" s="100"/>
      <c r="M16" s="105"/>
      <c r="N16" s="71" t="str">
        <f t="shared" si="1"/>
        <v>   </v>
      </c>
    </row>
    <row r="17" spans="1:14" ht="18.75" customHeight="1" thickBot="1">
      <c r="A17" s="121">
        <v>15</v>
      </c>
      <c r="B17" s="168"/>
      <c r="C17" s="152"/>
      <c r="D17" s="151"/>
      <c r="E17" s="152"/>
      <c r="F17" s="10"/>
      <c r="G17" s="10"/>
      <c r="H17" s="10"/>
      <c r="I17" s="10"/>
      <c r="J17" s="103"/>
      <c r="K17" s="82"/>
      <c r="L17" s="100"/>
      <c r="M17" s="76"/>
      <c r="N17" s="71" t="str">
        <f t="shared" si="1"/>
        <v>   </v>
      </c>
    </row>
    <row r="18" spans="1:14" ht="18.75" customHeight="1" thickBot="1">
      <c r="A18" s="121">
        <v>16</v>
      </c>
      <c r="B18" s="171"/>
      <c r="C18" s="146"/>
      <c r="D18" s="147"/>
      <c r="E18" s="153"/>
      <c r="F18" s="8"/>
      <c r="G18" s="8"/>
      <c r="H18" s="8"/>
      <c r="I18" s="8"/>
      <c r="J18" s="103">
        <f t="shared" si="0"/>
        <v>0</v>
      </c>
      <c r="K18" s="105"/>
      <c r="L18" s="100"/>
      <c r="M18" s="76"/>
      <c r="N18" s="71" t="str">
        <f t="shared" si="1"/>
        <v>   </v>
      </c>
    </row>
    <row r="19" spans="1:14" ht="18.75" customHeight="1" thickBot="1">
      <c r="A19" s="121">
        <v>17</v>
      </c>
      <c r="B19" s="167"/>
      <c r="C19" s="150"/>
      <c r="D19" s="149"/>
      <c r="E19" s="150"/>
      <c r="F19" s="4"/>
      <c r="G19" s="4"/>
      <c r="H19" s="4"/>
      <c r="I19" s="4"/>
      <c r="J19" s="103">
        <f t="shared" si="0"/>
        <v>0</v>
      </c>
      <c r="K19" s="76"/>
      <c r="L19" s="100"/>
      <c r="M19" s="76"/>
      <c r="N19" s="71" t="str">
        <f t="shared" si="1"/>
        <v>   </v>
      </c>
    </row>
    <row r="20" spans="1:14" ht="18.75" customHeight="1" thickBot="1">
      <c r="A20" s="121">
        <v>18</v>
      </c>
      <c r="B20" s="167"/>
      <c r="C20" s="169"/>
      <c r="D20" s="149"/>
      <c r="E20" s="150"/>
      <c r="F20" s="4"/>
      <c r="G20" s="4"/>
      <c r="H20" s="4"/>
      <c r="I20" s="4"/>
      <c r="J20" s="103"/>
      <c r="K20" s="76"/>
      <c r="L20" s="100"/>
      <c r="M20" s="120"/>
      <c r="N20" s="71" t="str">
        <f t="shared" si="1"/>
        <v>   </v>
      </c>
    </row>
    <row r="21" spans="1:14" ht="18.75" customHeight="1" thickBot="1">
      <c r="A21" s="121">
        <v>19</v>
      </c>
      <c r="B21" s="167"/>
      <c r="C21" s="150"/>
      <c r="D21" s="149"/>
      <c r="E21" s="150"/>
      <c r="F21" s="4"/>
      <c r="G21" s="4"/>
      <c r="H21" s="4"/>
      <c r="I21" s="4"/>
      <c r="J21" s="103"/>
      <c r="K21" s="76"/>
      <c r="L21" s="100"/>
      <c r="M21" s="105"/>
      <c r="N21" s="71" t="str">
        <f t="shared" si="1"/>
        <v>   </v>
      </c>
    </row>
    <row r="22" spans="1:14" ht="19.5" thickBot="1">
      <c r="A22" s="121">
        <v>20</v>
      </c>
      <c r="B22" s="168"/>
      <c r="C22" s="152"/>
      <c r="D22" s="151"/>
      <c r="E22" s="152"/>
      <c r="F22" s="10"/>
      <c r="G22" s="10"/>
      <c r="H22" s="10"/>
      <c r="I22" s="10"/>
      <c r="J22" s="103">
        <f t="shared" si="0"/>
        <v>0</v>
      </c>
      <c r="K22" s="82"/>
      <c r="L22" s="100"/>
      <c r="M22" s="76"/>
      <c r="N22" s="71" t="str">
        <f t="shared" si="1"/>
        <v>   </v>
      </c>
    </row>
    <row r="23" spans="1:14" ht="19.5" thickBot="1">
      <c r="A23" s="121">
        <v>21</v>
      </c>
      <c r="B23" s="171"/>
      <c r="C23" s="146"/>
      <c r="D23" s="147"/>
      <c r="E23" s="153"/>
      <c r="F23" s="8"/>
      <c r="G23" s="8"/>
      <c r="H23" s="8"/>
      <c r="I23" s="8"/>
      <c r="J23" s="103">
        <f t="shared" si="0"/>
        <v>0</v>
      </c>
      <c r="K23" s="105"/>
      <c r="L23" s="100"/>
      <c r="M23" s="76"/>
      <c r="N23" s="71" t="str">
        <f t="shared" si="1"/>
        <v>   </v>
      </c>
    </row>
    <row r="24" spans="1:14" ht="19.5" thickBot="1">
      <c r="A24" s="121">
        <v>22</v>
      </c>
      <c r="B24" s="167"/>
      <c r="C24" s="150"/>
      <c r="D24" s="149"/>
      <c r="E24" s="150"/>
      <c r="F24" s="4"/>
      <c r="G24" s="4"/>
      <c r="H24" s="4"/>
      <c r="I24" s="4"/>
      <c r="J24" s="103">
        <f t="shared" si="0"/>
        <v>0</v>
      </c>
      <c r="K24" s="76"/>
      <c r="L24" s="100"/>
      <c r="M24" s="76"/>
      <c r="N24" s="71" t="str">
        <f t="shared" si="1"/>
        <v>   </v>
      </c>
    </row>
    <row r="25" spans="1:14" ht="19.5" thickBot="1">
      <c r="A25" s="121">
        <v>23</v>
      </c>
      <c r="B25" s="167"/>
      <c r="C25" s="169"/>
      <c r="D25" s="149"/>
      <c r="E25" s="150"/>
      <c r="F25" s="4"/>
      <c r="G25" s="4"/>
      <c r="H25" s="4"/>
      <c r="I25" s="4"/>
      <c r="J25" s="103">
        <f t="shared" si="0"/>
        <v>0</v>
      </c>
      <c r="K25" s="76"/>
      <c r="L25" s="100"/>
      <c r="M25" s="120"/>
      <c r="N25" s="71" t="str">
        <f t="shared" si="1"/>
        <v>   </v>
      </c>
    </row>
    <row r="26" spans="1:14" s="133" customFormat="1" ht="19.5" thickBot="1">
      <c r="A26" s="121">
        <v>24</v>
      </c>
      <c r="B26" s="167"/>
      <c r="C26" s="150"/>
      <c r="D26" s="149"/>
      <c r="E26" s="150"/>
      <c r="F26" s="4"/>
      <c r="G26" s="4"/>
      <c r="H26" s="4"/>
      <c r="I26" s="4"/>
      <c r="J26" s="103">
        <f t="shared" si="0"/>
        <v>0</v>
      </c>
      <c r="K26" s="76"/>
      <c r="L26" s="131"/>
      <c r="M26" s="132"/>
      <c r="N26" s="71" t="str">
        <f t="shared" si="1"/>
        <v>   </v>
      </c>
    </row>
    <row r="27" spans="1:14" ht="19.5" thickBot="1">
      <c r="A27" s="121">
        <v>25</v>
      </c>
      <c r="B27" s="168"/>
      <c r="C27" s="152"/>
      <c r="D27" s="151"/>
      <c r="E27" s="152"/>
      <c r="F27" s="10"/>
      <c r="G27" s="10"/>
      <c r="H27" s="10"/>
      <c r="I27" s="10"/>
      <c r="J27" s="103">
        <f t="shared" si="0"/>
        <v>0</v>
      </c>
      <c r="K27" s="82"/>
      <c r="L27" s="100"/>
      <c r="M27" s="76"/>
      <c r="N27" s="71" t="str">
        <f t="shared" si="1"/>
        <v>   </v>
      </c>
    </row>
    <row r="28" spans="1:14" ht="19.5" thickBot="1">
      <c r="A28" s="121">
        <v>26</v>
      </c>
      <c r="B28" s="171"/>
      <c r="C28" s="146"/>
      <c r="D28" s="147"/>
      <c r="E28" s="153"/>
      <c r="F28" s="166"/>
      <c r="G28" s="166"/>
      <c r="H28" s="166"/>
      <c r="I28" s="166"/>
      <c r="J28" s="103">
        <f t="shared" si="0"/>
        <v>0</v>
      </c>
      <c r="K28" s="105"/>
      <c r="L28" s="100"/>
      <c r="M28" s="76"/>
      <c r="N28" s="71" t="str">
        <f t="shared" si="1"/>
        <v>   </v>
      </c>
    </row>
    <row r="29" spans="1:14" ht="19.5" thickBot="1">
      <c r="A29" s="121">
        <v>27</v>
      </c>
      <c r="B29" s="167"/>
      <c r="C29" s="150"/>
      <c r="D29" s="149"/>
      <c r="E29" s="150"/>
      <c r="F29" s="4"/>
      <c r="G29" s="166"/>
      <c r="H29" s="4"/>
      <c r="I29" s="4"/>
      <c r="J29" s="103">
        <f t="shared" si="0"/>
        <v>0</v>
      </c>
      <c r="K29" s="76"/>
      <c r="L29" s="100"/>
      <c r="M29" s="76"/>
      <c r="N29" s="71" t="str">
        <f t="shared" si="1"/>
        <v>   </v>
      </c>
    </row>
    <row r="30" spans="1:14" ht="19.5" thickBot="1">
      <c r="A30" s="121">
        <v>28</v>
      </c>
      <c r="B30" s="167"/>
      <c r="C30" s="169"/>
      <c r="D30" s="149"/>
      <c r="E30" s="150"/>
      <c r="F30" s="4"/>
      <c r="G30" s="166"/>
      <c r="H30" s="4"/>
      <c r="I30" s="4"/>
      <c r="J30" s="103">
        <f t="shared" si="0"/>
        <v>0</v>
      </c>
      <c r="K30" s="76"/>
      <c r="L30" s="100"/>
      <c r="M30" s="120"/>
      <c r="N30" s="71" t="str">
        <f t="shared" si="1"/>
        <v>   </v>
      </c>
    </row>
    <row r="31" spans="1:14" ht="19.5" thickBot="1">
      <c r="A31" s="121">
        <v>29</v>
      </c>
      <c r="B31" s="167"/>
      <c r="C31" s="150"/>
      <c r="D31" s="149"/>
      <c r="E31" s="150"/>
      <c r="F31" s="4"/>
      <c r="G31" s="166"/>
      <c r="H31" s="4"/>
      <c r="I31" s="4"/>
      <c r="J31" s="103">
        <f t="shared" si="0"/>
        <v>0</v>
      </c>
      <c r="K31" s="76"/>
      <c r="L31" s="100"/>
      <c r="M31" s="105"/>
      <c r="N31" s="71" t="str">
        <f t="shared" si="1"/>
        <v>   </v>
      </c>
    </row>
    <row r="32" spans="1:14" ht="19.5" thickBot="1">
      <c r="A32" s="121">
        <v>30</v>
      </c>
      <c r="B32" s="168"/>
      <c r="C32" s="152"/>
      <c r="D32" s="151"/>
      <c r="E32" s="152"/>
      <c r="F32" s="10"/>
      <c r="G32" s="10"/>
      <c r="H32" s="10"/>
      <c r="I32" s="10"/>
      <c r="J32" s="103">
        <f t="shared" si="0"/>
        <v>0</v>
      </c>
      <c r="K32" s="82"/>
      <c r="L32" s="100"/>
      <c r="M32" s="76"/>
      <c r="N32" s="71" t="str">
        <f t="shared" si="1"/>
        <v>   </v>
      </c>
    </row>
    <row r="33" spans="1:14" ht="19.5" thickBot="1">
      <c r="A33" s="121">
        <v>31</v>
      </c>
      <c r="B33" s="171"/>
      <c r="C33" s="146"/>
      <c r="D33" s="147"/>
      <c r="E33" s="153"/>
      <c r="F33" s="8"/>
      <c r="G33" s="8"/>
      <c r="H33" s="8"/>
      <c r="I33" s="8"/>
      <c r="J33" s="103">
        <f t="shared" si="0"/>
        <v>0</v>
      </c>
      <c r="K33" s="105"/>
      <c r="L33" s="100"/>
      <c r="M33" s="76"/>
      <c r="N33" s="71" t="str">
        <f t="shared" si="1"/>
        <v>   </v>
      </c>
    </row>
    <row r="34" spans="1:14" ht="19.5" thickBot="1">
      <c r="A34" s="121">
        <v>32</v>
      </c>
      <c r="B34" s="167"/>
      <c r="C34" s="150"/>
      <c r="D34" s="149"/>
      <c r="E34" s="150"/>
      <c r="F34" s="4"/>
      <c r="G34" s="4"/>
      <c r="H34" s="4"/>
      <c r="I34" s="4"/>
      <c r="J34" s="103">
        <f t="shared" si="0"/>
        <v>0</v>
      </c>
      <c r="K34" s="76"/>
      <c r="L34" s="100"/>
      <c r="M34" s="76"/>
      <c r="N34" s="71" t="str">
        <f t="shared" si="1"/>
        <v>   </v>
      </c>
    </row>
    <row r="35" spans="1:14" ht="19.5" customHeight="1" thickBot="1">
      <c r="A35" s="121">
        <v>33</v>
      </c>
      <c r="B35" s="167"/>
      <c r="C35" s="169"/>
      <c r="D35" s="149"/>
      <c r="E35" s="150"/>
      <c r="F35" s="4"/>
      <c r="G35" s="4"/>
      <c r="H35" s="4"/>
      <c r="I35" s="4"/>
      <c r="J35" s="103">
        <f t="shared" si="0"/>
        <v>0</v>
      </c>
      <c r="K35" s="76"/>
      <c r="L35" s="100"/>
      <c r="M35" s="120"/>
      <c r="N35" s="71" t="str">
        <f t="shared" si="1"/>
        <v>   </v>
      </c>
    </row>
    <row r="36" spans="1:14" ht="19.5" customHeight="1" thickBot="1">
      <c r="A36" s="121">
        <v>34</v>
      </c>
      <c r="B36" s="167"/>
      <c r="C36" s="150"/>
      <c r="D36" s="149"/>
      <c r="E36" s="150"/>
      <c r="F36" s="4"/>
      <c r="G36" s="4"/>
      <c r="H36" s="4"/>
      <c r="I36" s="4"/>
      <c r="J36" s="103">
        <f t="shared" si="0"/>
        <v>0</v>
      </c>
      <c r="K36" s="76"/>
      <c r="L36" s="100"/>
      <c r="M36" s="105"/>
      <c r="N36" s="71" t="str">
        <f t="shared" si="1"/>
        <v>   </v>
      </c>
    </row>
    <row r="37" spans="1:14" ht="19.5" customHeight="1" thickBot="1">
      <c r="A37" s="121">
        <v>35</v>
      </c>
      <c r="B37" s="168"/>
      <c r="C37" s="152"/>
      <c r="D37" s="151"/>
      <c r="E37" s="152"/>
      <c r="F37" s="10"/>
      <c r="G37" s="10"/>
      <c r="H37" s="10"/>
      <c r="I37" s="10"/>
      <c r="J37" s="103">
        <f t="shared" si="0"/>
        <v>0</v>
      </c>
      <c r="K37" s="82"/>
      <c r="L37" s="100"/>
      <c r="M37" s="76"/>
      <c r="N37" s="71" t="str">
        <f t="shared" si="1"/>
        <v>   </v>
      </c>
    </row>
    <row r="38" spans="1:14" ht="19.5" thickBot="1">
      <c r="A38" s="121">
        <v>36</v>
      </c>
      <c r="B38" s="172"/>
      <c r="C38" s="173"/>
      <c r="D38" s="147"/>
      <c r="E38" s="153"/>
      <c r="F38" s="8"/>
      <c r="G38" s="8"/>
      <c r="H38" s="8"/>
      <c r="I38" s="8"/>
      <c r="J38" s="103">
        <f t="shared" si="0"/>
        <v>0</v>
      </c>
      <c r="K38" s="105"/>
      <c r="L38" s="100"/>
      <c r="M38" s="76"/>
      <c r="N38" s="71" t="str">
        <f t="shared" si="1"/>
        <v>   </v>
      </c>
    </row>
    <row r="39" spans="1:14" s="83" customFormat="1" ht="19.5" thickBot="1">
      <c r="A39" s="121">
        <v>37</v>
      </c>
      <c r="B39" s="167"/>
      <c r="C39" s="150"/>
      <c r="D39" s="149"/>
      <c r="E39" s="150"/>
      <c r="F39" s="4"/>
      <c r="G39" s="4"/>
      <c r="H39" s="4"/>
      <c r="I39" s="4"/>
      <c r="J39" s="103">
        <f t="shared" si="0"/>
        <v>0</v>
      </c>
      <c r="K39" s="76"/>
      <c r="L39" s="100"/>
      <c r="M39" s="76"/>
      <c r="N39" s="71" t="str">
        <f t="shared" si="1"/>
        <v>   </v>
      </c>
    </row>
    <row r="40" spans="1:14" s="83" customFormat="1" ht="19.5" thickBot="1">
      <c r="A40" s="121">
        <v>38</v>
      </c>
      <c r="B40" s="167"/>
      <c r="C40" s="150"/>
      <c r="D40" s="149"/>
      <c r="E40" s="150"/>
      <c r="F40" s="4"/>
      <c r="G40" s="4"/>
      <c r="H40" s="4"/>
      <c r="I40" s="4"/>
      <c r="J40" s="103">
        <f t="shared" si="0"/>
        <v>0</v>
      </c>
      <c r="K40" s="76"/>
      <c r="L40" s="100"/>
      <c r="M40" s="120"/>
      <c r="N40" s="71" t="str">
        <f t="shared" si="1"/>
        <v>   </v>
      </c>
    </row>
    <row r="41" spans="1:14" s="83" customFormat="1" ht="19.5" thickBot="1">
      <c r="A41" s="121">
        <v>39</v>
      </c>
      <c r="B41" s="167"/>
      <c r="C41" s="150"/>
      <c r="D41" s="149"/>
      <c r="E41" s="150"/>
      <c r="F41" s="4"/>
      <c r="G41" s="4"/>
      <c r="H41" s="4"/>
      <c r="I41" s="4"/>
      <c r="J41" s="103">
        <f t="shared" si="0"/>
        <v>0</v>
      </c>
      <c r="K41" s="76"/>
      <c r="L41" s="100"/>
      <c r="M41" s="105"/>
      <c r="N41" s="71" t="str">
        <f t="shared" si="1"/>
        <v>   </v>
      </c>
    </row>
    <row r="42" spans="1:14" ht="19.5" thickBot="1">
      <c r="A42" s="121">
        <v>40</v>
      </c>
      <c r="B42" s="168"/>
      <c r="C42" s="152"/>
      <c r="D42" s="151"/>
      <c r="E42" s="152"/>
      <c r="F42" s="10"/>
      <c r="G42" s="10"/>
      <c r="H42" s="10"/>
      <c r="I42" s="10"/>
      <c r="J42" s="103">
        <f t="shared" si="0"/>
        <v>0</v>
      </c>
      <c r="K42" s="82"/>
      <c r="L42" s="100"/>
      <c r="M42" s="76"/>
      <c r="N42" s="71" t="str">
        <f t="shared" si="1"/>
        <v>   </v>
      </c>
    </row>
    <row r="43" spans="1:14" s="83" customFormat="1" ht="19.5" thickBot="1">
      <c r="A43" s="121">
        <v>41</v>
      </c>
      <c r="B43" s="171"/>
      <c r="C43" s="146"/>
      <c r="D43" s="147"/>
      <c r="E43" s="153"/>
      <c r="F43" s="8"/>
      <c r="G43" s="8"/>
      <c r="H43" s="8"/>
      <c r="I43" s="8"/>
      <c r="J43" s="103">
        <f t="shared" si="0"/>
        <v>0</v>
      </c>
      <c r="K43" s="105"/>
      <c r="L43" s="100"/>
      <c r="M43" s="76"/>
      <c r="N43" s="71" t="str">
        <f t="shared" si="1"/>
        <v>   </v>
      </c>
    </row>
    <row r="44" spans="1:14" s="83" customFormat="1" ht="19.5" thickBot="1">
      <c r="A44" s="121">
        <v>42</v>
      </c>
      <c r="B44" s="167"/>
      <c r="C44" s="150"/>
      <c r="D44" s="149"/>
      <c r="E44" s="150"/>
      <c r="F44" s="4"/>
      <c r="G44" s="4"/>
      <c r="H44" s="4"/>
      <c r="I44" s="4"/>
      <c r="J44" s="103">
        <f t="shared" si="0"/>
        <v>0</v>
      </c>
      <c r="K44" s="76"/>
      <c r="L44" s="100"/>
      <c r="M44" s="76"/>
      <c r="N44" s="71" t="str">
        <f t="shared" si="1"/>
        <v>   </v>
      </c>
    </row>
    <row r="45" spans="1:14" ht="19.5" customHeight="1" thickBot="1">
      <c r="A45" s="121">
        <v>43</v>
      </c>
      <c r="B45" s="167"/>
      <c r="C45" s="169"/>
      <c r="D45" s="149"/>
      <c r="E45" s="150"/>
      <c r="F45" s="4"/>
      <c r="G45" s="4"/>
      <c r="H45" s="4"/>
      <c r="I45" s="4"/>
      <c r="J45" s="103">
        <f t="shared" si="0"/>
        <v>0</v>
      </c>
      <c r="K45" s="90"/>
      <c r="L45" s="100"/>
      <c r="M45" s="120"/>
      <c r="N45" s="71" t="str">
        <f t="shared" si="1"/>
        <v>   </v>
      </c>
    </row>
    <row r="46" spans="1:14" ht="19.5" thickBot="1">
      <c r="A46" s="121">
        <v>44</v>
      </c>
      <c r="B46" s="167"/>
      <c r="C46" s="150"/>
      <c r="D46" s="149"/>
      <c r="E46" s="150"/>
      <c r="F46" s="4"/>
      <c r="G46" s="4"/>
      <c r="H46" s="4"/>
      <c r="I46" s="4"/>
      <c r="J46" s="103">
        <f t="shared" si="0"/>
        <v>0</v>
      </c>
      <c r="K46" s="90"/>
      <c r="L46" s="100"/>
      <c r="M46" s="105"/>
      <c r="N46" s="71" t="str">
        <f t="shared" si="1"/>
        <v>   </v>
      </c>
    </row>
    <row r="47" spans="1:14" ht="19.5" thickBot="1">
      <c r="A47" s="121">
        <v>45</v>
      </c>
      <c r="B47" s="168"/>
      <c r="C47" s="152"/>
      <c r="D47" s="151"/>
      <c r="E47" s="152"/>
      <c r="F47" s="10"/>
      <c r="G47" s="10"/>
      <c r="H47" s="10"/>
      <c r="I47" s="10"/>
      <c r="J47" s="103">
        <f t="shared" si="0"/>
        <v>0</v>
      </c>
      <c r="K47" s="91"/>
      <c r="L47" s="100"/>
      <c r="M47" s="76"/>
      <c r="N47" s="71" t="str">
        <f t="shared" si="1"/>
        <v>   </v>
      </c>
    </row>
    <row r="48" spans="1:14" ht="19.5" thickBot="1">
      <c r="A48" s="121">
        <v>46</v>
      </c>
      <c r="B48" s="171"/>
      <c r="C48" s="146"/>
      <c r="D48" s="147"/>
      <c r="E48" s="153"/>
      <c r="F48" s="8"/>
      <c r="G48" s="8"/>
      <c r="H48" s="8"/>
      <c r="I48" s="8"/>
      <c r="J48" s="103">
        <f t="shared" si="0"/>
        <v>0</v>
      </c>
      <c r="K48" s="76"/>
      <c r="L48" s="100"/>
      <c r="M48" s="76"/>
      <c r="N48" s="71" t="str">
        <f t="shared" si="1"/>
        <v>   </v>
      </c>
    </row>
    <row r="49" spans="1:14" s="83" customFormat="1" ht="19.5" thickBot="1">
      <c r="A49" s="121">
        <v>47</v>
      </c>
      <c r="B49" s="167"/>
      <c r="C49" s="150"/>
      <c r="D49" s="149"/>
      <c r="E49" s="150"/>
      <c r="F49" s="4"/>
      <c r="G49" s="4"/>
      <c r="H49" s="4"/>
      <c r="I49" s="4"/>
      <c r="J49" s="103">
        <f t="shared" si="0"/>
        <v>0</v>
      </c>
      <c r="K49" s="76"/>
      <c r="L49" s="100"/>
      <c r="M49" s="76"/>
      <c r="N49" s="71" t="str">
        <f t="shared" si="1"/>
        <v>   </v>
      </c>
    </row>
    <row r="50" spans="1:18" s="83" customFormat="1" ht="19.5" thickBot="1">
      <c r="A50" s="121">
        <v>48</v>
      </c>
      <c r="B50" s="167"/>
      <c r="C50" s="169"/>
      <c r="D50" s="149"/>
      <c r="E50" s="150"/>
      <c r="F50" s="4"/>
      <c r="G50" s="4"/>
      <c r="H50" s="4"/>
      <c r="I50" s="4"/>
      <c r="J50" s="103">
        <f t="shared" si="0"/>
        <v>0</v>
      </c>
      <c r="K50" s="82"/>
      <c r="L50" s="100"/>
      <c r="M50" s="120"/>
      <c r="N50" s="71" t="str">
        <f t="shared" si="1"/>
        <v>   </v>
      </c>
      <c r="O50" s="71"/>
      <c r="P50" s="71"/>
      <c r="Q50" s="71"/>
      <c r="R50" s="71"/>
    </row>
    <row r="51" spans="1:18" s="83" customFormat="1" ht="19.5" thickBot="1">
      <c r="A51" s="121">
        <v>49</v>
      </c>
      <c r="B51" s="167"/>
      <c r="C51" s="150"/>
      <c r="D51" s="149"/>
      <c r="E51" s="150"/>
      <c r="F51" s="4"/>
      <c r="G51" s="4"/>
      <c r="H51" s="4"/>
      <c r="I51" s="4"/>
      <c r="J51" s="103">
        <f t="shared" si="0"/>
        <v>0</v>
      </c>
      <c r="K51" s="105"/>
      <c r="L51" s="100"/>
      <c r="M51" s="134"/>
      <c r="N51" s="71" t="str">
        <f t="shared" si="1"/>
        <v>   </v>
      </c>
      <c r="O51" s="71"/>
      <c r="P51" s="71"/>
      <c r="Q51" s="71"/>
      <c r="R51" s="71"/>
    </row>
    <row r="52" spans="1:18" s="83" customFormat="1" ht="19.5" thickBot="1">
      <c r="A52" s="121">
        <v>50</v>
      </c>
      <c r="B52" s="168"/>
      <c r="C52" s="152"/>
      <c r="D52" s="151"/>
      <c r="E52" s="152"/>
      <c r="F52" s="10"/>
      <c r="G52" s="10"/>
      <c r="H52" s="10"/>
      <c r="I52" s="10"/>
      <c r="J52" s="103">
        <f t="shared" si="0"/>
        <v>0</v>
      </c>
      <c r="K52" s="76"/>
      <c r="L52" s="100"/>
      <c r="M52" s="134"/>
      <c r="N52" s="71" t="str">
        <f t="shared" si="1"/>
        <v>   </v>
      </c>
      <c r="O52" s="71"/>
      <c r="P52" s="71"/>
      <c r="Q52" s="71"/>
      <c r="R52" s="71"/>
    </row>
    <row r="53" spans="1:18" s="83" customFormat="1" ht="19.5" thickBot="1">
      <c r="A53" s="121">
        <v>51</v>
      </c>
      <c r="B53" s="171"/>
      <c r="C53" s="146"/>
      <c r="D53" s="147"/>
      <c r="E53" s="153"/>
      <c r="F53" s="8"/>
      <c r="G53" s="8"/>
      <c r="H53" s="8"/>
      <c r="I53" s="8"/>
      <c r="J53" s="103">
        <f t="shared" si="0"/>
        <v>0</v>
      </c>
      <c r="K53" s="76"/>
      <c r="L53" s="100"/>
      <c r="M53" s="134"/>
      <c r="N53" s="71" t="str">
        <f t="shared" si="1"/>
        <v>   </v>
      </c>
      <c r="O53" s="71"/>
      <c r="P53" s="71"/>
      <c r="Q53" s="71"/>
      <c r="R53" s="71"/>
    </row>
    <row r="54" spans="1:18" s="83" customFormat="1" ht="19.5" thickBot="1">
      <c r="A54" s="121">
        <v>52</v>
      </c>
      <c r="B54" s="167"/>
      <c r="C54" s="150"/>
      <c r="D54" s="149"/>
      <c r="E54" s="150"/>
      <c r="F54" s="4"/>
      <c r="G54" s="4"/>
      <c r="H54" s="4"/>
      <c r="I54" s="4"/>
      <c r="J54" s="103">
        <f t="shared" si="0"/>
        <v>0</v>
      </c>
      <c r="K54" s="76"/>
      <c r="L54" s="100"/>
      <c r="M54" s="134"/>
      <c r="N54" s="71" t="str">
        <f t="shared" si="1"/>
        <v>   </v>
      </c>
      <c r="O54" s="71"/>
      <c r="P54" s="71"/>
      <c r="Q54" s="71"/>
      <c r="R54" s="71"/>
    </row>
    <row r="55" spans="1:18" s="83" customFormat="1" ht="19.5" thickBot="1">
      <c r="A55" s="121">
        <v>53</v>
      </c>
      <c r="B55" s="167"/>
      <c r="C55" s="169"/>
      <c r="D55" s="149"/>
      <c r="E55" s="150"/>
      <c r="F55" s="4"/>
      <c r="G55" s="4"/>
      <c r="H55" s="4"/>
      <c r="I55" s="4"/>
      <c r="J55" s="103">
        <f t="shared" si="0"/>
        <v>0</v>
      </c>
      <c r="K55" s="82"/>
      <c r="L55" s="100"/>
      <c r="M55" s="134"/>
      <c r="N55" s="71" t="str">
        <f t="shared" si="1"/>
        <v>   </v>
      </c>
      <c r="O55" s="71"/>
      <c r="P55" s="71"/>
      <c r="Q55" s="71"/>
      <c r="R55" s="71"/>
    </row>
    <row r="56" spans="1:18" s="83" customFormat="1" ht="18.75">
      <c r="A56" s="121">
        <v>54</v>
      </c>
      <c r="B56" s="167"/>
      <c r="C56" s="150"/>
      <c r="D56" s="149"/>
      <c r="E56" s="150"/>
      <c r="F56" s="4"/>
      <c r="G56" s="4"/>
      <c r="H56" s="4"/>
      <c r="I56" s="4"/>
      <c r="J56" s="103">
        <f t="shared" si="0"/>
        <v>0</v>
      </c>
      <c r="K56" s="105"/>
      <c r="L56" s="100"/>
      <c r="M56" s="105"/>
      <c r="N56" s="71" t="str">
        <f t="shared" si="1"/>
        <v>   </v>
      </c>
      <c r="O56" s="71"/>
      <c r="P56" s="71"/>
      <c r="Q56" s="71"/>
      <c r="R56" s="71"/>
    </row>
    <row r="57" spans="1:14" ht="19.5" thickBot="1">
      <c r="A57" s="121">
        <v>55</v>
      </c>
      <c r="B57" s="168"/>
      <c r="C57" s="152"/>
      <c r="D57" s="151"/>
      <c r="E57" s="152"/>
      <c r="F57" s="10"/>
      <c r="G57" s="10"/>
      <c r="H57" s="10"/>
      <c r="I57" s="10"/>
      <c r="J57" s="103">
        <f t="shared" si="0"/>
        <v>0</v>
      </c>
      <c r="K57" s="76"/>
      <c r="L57" s="75"/>
      <c r="M57" s="76"/>
      <c r="N57" s="71" t="str">
        <f t="shared" si="1"/>
        <v>   </v>
      </c>
    </row>
    <row r="58" spans="1:13" ht="20.25">
      <c r="A58" s="121">
        <v>56</v>
      </c>
      <c r="B58" s="171"/>
      <c r="C58" s="146"/>
      <c r="D58" s="119"/>
      <c r="E58" s="99"/>
      <c r="F58" s="46"/>
      <c r="G58" s="46"/>
      <c r="H58" s="46"/>
      <c r="I58" s="46"/>
      <c r="J58" s="103">
        <f t="shared" si="0"/>
        <v>0</v>
      </c>
      <c r="K58" s="105"/>
      <c r="L58" s="75"/>
      <c r="M58" s="76"/>
    </row>
    <row r="59" spans="1:13" ht="18">
      <c r="A59" s="121">
        <v>57</v>
      </c>
      <c r="B59" s="87"/>
      <c r="C59" s="88"/>
      <c r="D59" s="88"/>
      <c r="E59" s="74"/>
      <c r="F59" s="75"/>
      <c r="G59" s="75"/>
      <c r="H59" s="75"/>
      <c r="I59" s="75"/>
      <c r="J59" s="103"/>
      <c r="K59" s="76"/>
      <c r="L59" s="75"/>
      <c r="M59" s="76"/>
    </row>
    <row r="60" spans="1:13" ht="18">
      <c r="A60" s="121"/>
      <c r="B60" s="117"/>
      <c r="C60" s="118"/>
      <c r="D60" s="118"/>
      <c r="E60" s="98"/>
      <c r="F60" s="94"/>
      <c r="G60" s="94"/>
      <c r="H60" s="94"/>
      <c r="I60" s="94"/>
      <c r="J60" s="135"/>
      <c r="K60" s="120"/>
      <c r="L60" s="94"/>
      <c r="M60" s="120"/>
    </row>
    <row r="61" spans="1:13" ht="18">
      <c r="A61" s="121"/>
      <c r="B61" s="117"/>
      <c r="C61" s="118"/>
      <c r="D61" s="118"/>
      <c r="E61" s="98"/>
      <c r="F61" s="94"/>
      <c r="G61" s="94"/>
      <c r="H61" s="94"/>
      <c r="I61" s="94"/>
      <c r="J61" s="135"/>
      <c r="K61" s="120"/>
      <c r="L61" s="94"/>
      <c r="M61" s="120"/>
    </row>
    <row r="62" spans="1:13" ht="18">
      <c r="A62" s="121"/>
      <c r="B62" s="117"/>
      <c r="C62" s="118"/>
      <c r="D62" s="118"/>
      <c r="E62" s="98"/>
      <c r="F62" s="94"/>
      <c r="G62" s="94"/>
      <c r="H62" s="94"/>
      <c r="I62" s="94"/>
      <c r="J62" s="135"/>
      <c r="K62" s="120"/>
      <c r="L62" s="94"/>
      <c r="M62" s="120"/>
    </row>
    <row r="63" spans="1:13" ht="18">
      <c r="A63" s="121"/>
      <c r="B63" s="117"/>
      <c r="C63" s="118"/>
      <c r="D63" s="118"/>
      <c r="E63" s="98"/>
      <c r="F63" s="94"/>
      <c r="G63" s="94"/>
      <c r="H63" s="94"/>
      <c r="I63" s="94"/>
      <c r="J63" s="135"/>
      <c r="K63" s="120"/>
      <c r="L63" s="94"/>
      <c r="M63" s="120"/>
    </row>
    <row r="64" spans="1:13" ht="18">
      <c r="A64" s="121"/>
      <c r="B64" s="117"/>
      <c r="C64" s="118"/>
      <c r="D64" s="118"/>
      <c r="E64" s="98"/>
      <c r="F64" s="94"/>
      <c r="G64" s="94"/>
      <c r="H64" s="94"/>
      <c r="I64" s="94"/>
      <c r="J64" s="135"/>
      <c r="K64" s="120"/>
      <c r="L64" s="94"/>
      <c r="M64" s="120"/>
    </row>
    <row r="65" spans="1:13" ht="18.75" thickBot="1">
      <c r="A65" s="69">
        <v>60</v>
      </c>
      <c r="B65" s="96"/>
      <c r="C65" s="97"/>
      <c r="D65" s="97"/>
      <c r="E65" s="98"/>
      <c r="F65" s="94"/>
      <c r="G65" s="94"/>
      <c r="H65" s="94"/>
      <c r="I65" s="94"/>
      <c r="J65" s="94"/>
      <c r="K65" s="94"/>
      <c r="L65" s="94"/>
      <c r="M65" s="120"/>
    </row>
    <row r="66" spans="1:13" s="101" customFormat="1" ht="20.25">
      <c r="A66" s="106"/>
      <c r="B66" s="136"/>
      <c r="C66" s="137"/>
      <c r="D66" s="137"/>
      <c r="E66" s="138"/>
      <c r="F66" s="139">
        <f>COUNTIF(F3:F65,"&gt;=5")</f>
        <v>0</v>
      </c>
      <c r="G66" s="139">
        <f>COUNTIF(G3:G65,"&gt;=5")</f>
        <v>0</v>
      </c>
      <c r="H66" s="139">
        <f>COUNTIF(H3:H65,"&gt;=5")</f>
        <v>0</v>
      </c>
      <c r="I66" s="139">
        <f>COUNTIF(I3:I65,"&gt;=5")</f>
        <v>0</v>
      </c>
      <c r="J66" s="139">
        <f>COUNTIF(J3:J65,"&gt;=20")</f>
        <v>0</v>
      </c>
      <c r="K66" s="139"/>
      <c r="L66" s="139"/>
      <c r="M66" s="140"/>
    </row>
    <row r="67" spans="1:13" s="102" customFormat="1" ht="20.25">
      <c r="A67" s="115"/>
      <c r="B67" s="108"/>
      <c r="C67" s="109"/>
      <c r="D67" s="109"/>
      <c r="E67" s="110"/>
      <c r="F67" s="111">
        <f>COUNT(F3:F65)</f>
        <v>0</v>
      </c>
      <c r="G67" s="111">
        <f>COUNT(G3:G65)</f>
        <v>0</v>
      </c>
      <c r="H67" s="111">
        <f>COUNT(H3:H65)</f>
        <v>0</v>
      </c>
      <c r="I67" s="111">
        <f>COUNT(I3:I65)</f>
        <v>0</v>
      </c>
      <c r="J67" s="111">
        <f>COUNT(J3:J65)</f>
        <v>53</v>
      </c>
      <c r="K67" s="111"/>
      <c r="L67" s="111"/>
      <c r="M67" s="112"/>
    </row>
    <row r="68" spans="1:13" ht="18">
      <c r="A68" s="69"/>
      <c r="B68" s="72"/>
      <c r="C68" s="73"/>
      <c r="D68" s="73"/>
      <c r="E68" s="74"/>
      <c r="F68" s="75"/>
      <c r="G68" s="75"/>
      <c r="H68" s="75"/>
      <c r="I68" s="75"/>
      <c r="J68" s="75"/>
      <c r="K68" s="75"/>
      <c r="L68" s="75"/>
      <c r="M68" s="76"/>
    </row>
    <row r="69" spans="1:13" ht="18">
      <c r="A69" s="69"/>
      <c r="B69" s="72"/>
      <c r="C69" s="73"/>
      <c r="D69" s="73"/>
      <c r="E69" s="74"/>
      <c r="F69" s="75"/>
      <c r="G69" s="75"/>
      <c r="H69" s="75"/>
      <c r="I69" s="75"/>
      <c r="J69" s="75"/>
      <c r="K69" s="75"/>
      <c r="L69" s="75"/>
      <c r="M69" s="76"/>
    </row>
    <row r="70" spans="1:13" ht="18">
      <c r="A70" s="95"/>
      <c r="B70" s="96"/>
      <c r="C70" s="97"/>
      <c r="D70" s="97"/>
      <c r="E70" s="98"/>
      <c r="F70" s="94" t="e">
        <f>F66/F67*100</f>
        <v>#DIV/0!</v>
      </c>
      <c r="G70" s="94" t="e">
        <f>G66/G67*100</f>
        <v>#DIV/0!</v>
      </c>
      <c r="H70" s="94" t="e">
        <f>H66/H67*100</f>
        <v>#DIV/0!</v>
      </c>
      <c r="I70" s="94" t="e">
        <f>I66/I67*100</f>
        <v>#DIV/0!</v>
      </c>
      <c r="J70" s="94">
        <f>J66/J67*100</f>
        <v>0</v>
      </c>
      <c r="K70" s="94"/>
      <c r="L70" s="94"/>
      <c r="M70" s="120"/>
    </row>
  </sheetData>
  <sheetProtection/>
  <mergeCells count="4">
    <mergeCell ref="K1:K2"/>
    <mergeCell ref="B2:E2"/>
    <mergeCell ref="A1:E1"/>
    <mergeCell ref="F1:J1"/>
  </mergeCells>
  <printOptions/>
  <pageMargins left="1.27" right="0.1" top="0.27" bottom="0.44" header="0.5" footer="0.51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E6" sqref="E6"/>
    </sheetView>
  </sheetViews>
  <sheetFormatPr defaultColWidth="8.66015625" defaultRowHeight="18"/>
  <cols>
    <col min="1" max="1" width="3.08203125" style="2" customWidth="1"/>
    <col min="2" max="2" width="8.08203125" style="1" customWidth="1"/>
    <col min="3" max="3" width="4.58203125" style="1" customWidth="1"/>
    <col min="4" max="4" width="5.41015625" style="1" customWidth="1"/>
    <col min="5" max="5" width="6.66015625" style="23" customWidth="1"/>
    <col min="6" max="9" width="5.33203125" style="1" customWidth="1"/>
    <col min="10" max="10" width="5.5" style="1" customWidth="1"/>
    <col min="11" max="17" width="5.33203125" style="1" customWidth="1"/>
    <col min="18" max="18" width="5.91015625" style="15" customWidth="1"/>
    <col min="19" max="16384" width="8.83203125" style="1" customWidth="1"/>
  </cols>
  <sheetData>
    <row r="1" spans="1:18" ht="18.75" customHeight="1" thickBot="1">
      <c r="A1" s="409"/>
      <c r="B1" s="409"/>
      <c r="C1" s="409"/>
      <c r="D1" s="409"/>
      <c r="E1" s="409"/>
      <c r="F1" s="410"/>
      <c r="G1" s="410"/>
      <c r="H1" s="410"/>
      <c r="I1" s="410"/>
      <c r="J1" s="410"/>
      <c r="K1" s="411"/>
      <c r="L1" s="412"/>
      <c r="M1" s="412"/>
      <c r="N1" s="412"/>
      <c r="O1" s="412"/>
      <c r="P1" s="412"/>
      <c r="Q1" s="413"/>
      <c r="R1" s="414" t="s">
        <v>0</v>
      </c>
    </row>
    <row r="2" spans="1:18" s="2" customFormat="1" ht="18.75" customHeight="1" thickBot="1">
      <c r="A2" s="26"/>
      <c r="B2" s="416"/>
      <c r="C2" s="417"/>
      <c r="D2" s="417"/>
      <c r="E2" s="4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15"/>
    </row>
    <row r="3" spans="1:18" ht="18.75" customHeight="1" thickBot="1">
      <c r="A3" s="3"/>
      <c r="B3" s="17"/>
      <c r="C3" s="14"/>
      <c r="D3" s="14"/>
      <c r="E3" s="24"/>
      <c r="F3" s="8"/>
      <c r="G3" s="8"/>
      <c r="H3" s="8"/>
      <c r="I3" s="8"/>
      <c r="J3" s="4"/>
      <c r="K3" s="8"/>
      <c r="L3" s="8"/>
      <c r="M3" s="8"/>
      <c r="N3" s="8"/>
      <c r="O3" s="8"/>
      <c r="P3" s="8"/>
      <c r="Q3" s="8"/>
      <c r="R3" s="9"/>
    </row>
    <row r="4" spans="1:18" ht="18.75" customHeight="1" thickBot="1">
      <c r="A4" s="3"/>
      <c r="B4" s="31"/>
      <c r="C4" s="32"/>
      <c r="D4" s="32"/>
      <c r="E4" s="3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"/>
      <c r="R4" s="5"/>
    </row>
    <row r="5" spans="1:18" ht="18.75" customHeight="1" thickBot="1">
      <c r="A5" s="3"/>
      <c r="B5" s="18"/>
      <c r="C5" s="12"/>
      <c r="D5" s="12"/>
      <c r="E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  <c r="R5" s="5"/>
    </row>
    <row r="6" spans="1:18" ht="18.75" customHeight="1" thickBot="1">
      <c r="A6" s="3"/>
      <c r="B6" s="18"/>
      <c r="C6" s="12"/>
      <c r="D6" s="12"/>
      <c r="E6" s="2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  <c r="R6" s="5"/>
    </row>
    <row r="7" spans="1:18" ht="18.75" customHeight="1" thickBot="1">
      <c r="A7" s="3"/>
      <c r="B7" s="21"/>
      <c r="C7" s="20"/>
      <c r="D7" s="20"/>
      <c r="E7" s="27"/>
      <c r="F7" s="10"/>
      <c r="G7" s="10"/>
      <c r="H7" s="10"/>
      <c r="I7" s="10"/>
      <c r="J7" s="4"/>
      <c r="K7" s="10"/>
      <c r="L7" s="10"/>
      <c r="M7" s="10"/>
      <c r="N7" s="10"/>
      <c r="O7" s="10"/>
      <c r="P7" s="10"/>
      <c r="Q7" s="8"/>
      <c r="R7" s="11"/>
    </row>
    <row r="8" spans="1:18" ht="18.75" customHeight="1" thickBot="1">
      <c r="A8" s="3"/>
      <c r="B8" s="17"/>
      <c r="C8" s="14"/>
      <c r="D8" s="14"/>
      <c r="E8" s="24"/>
      <c r="F8" s="8"/>
      <c r="G8" s="8"/>
      <c r="H8" s="8"/>
      <c r="I8" s="8"/>
      <c r="J8" s="4"/>
      <c r="K8" s="8"/>
      <c r="L8" s="8"/>
      <c r="M8" s="8"/>
      <c r="N8" s="8"/>
      <c r="O8" s="8"/>
      <c r="P8" s="8"/>
      <c r="Q8" s="8"/>
      <c r="R8" s="9"/>
    </row>
    <row r="9" spans="1:18" ht="18.75" customHeight="1" thickBot="1">
      <c r="A9" s="3"/>
      <c r="B9" s="18"/>
      <c r="C9" s="12"/>
      <c r="D9" s="12"/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"/>
      <c r="R9" s="5"/>
    </row>
    <row r="10" spans="1:18" ht="18.75" customHeight="1" thickBot="1">
      <c r="A10" s="3"/>
      <c r="B10" s="18"/>
      <c r="C10" s="12"/>
      <c r="D10" s="12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  <c r="R10" s="5"/>
    </row>
    <row r="11" spans="1:18" ht="18.75" customHeight="1" thickBot="1">
      <c r="A11" s="3"/>
      <c r="B11" s="18"/>
      <c r="C11" s="12"/>
      <c r="D11" s="12"/>
      <c r="E11" s="2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  <c r="R11" s="5"/>
    </row>
    <row r="12" spans="1:18" ht="18.75" customHeight="1" thickBot="1">
      <c r="A12" s="3"/>
      <c r="B12" s="19"/>
      <c r="C12" s="13"/>
      <c r="D12" s="13"/>
      <c r="E12" s="25"/>
      <c r="F12" s="6"/>
      <c r="G12" s="6"/>
      <c r="H12" s="6"/>
      <c r="I12" s="6"/>
      <c r="J12" s="4"/>
      <c r="K12" s="6"/>
      <c r="L12" s="6"/>
      <c r="M12" s="6"/>
      <c r="N12" s="6"/>
      <c r="O12" s="6"/>
      <c r="P12" s="6"/>
      <c r="Q12" s="8"/>
      <c r="R12" s="7"/>
    </row>
    <row r="13" spans="1:18" ht="18.75" customHeight="1" thickBot="1">
      <c r="A13" s="3"/>
      <c r="B13" s="17"/>
      <c r="C13" s="14"/>
      <c r="D13" s="14"/>
      <c r="E13" s="24"/>
      <c r="F13" s="8"/>
      <c r="G13" s="8"/>
      <c r="H13" s="8"/>
      <c r="I13" s="8"/>
      <c r="J13" s="4"/>
      <c r="K13" s="8"/>
      <c r="L13" s="8"/>
      <c r="M13" s="8"/>
      <c r="N13" s="8"/>
      <c r="O13" s="8"/>
      <c r="P13" s="8"/>
      <c r="Q13" s="8"/>
      <c r="R13" s="9"/>
    </row>
    <row r="14" spans="1:18" ht="18.75" customHeight="1" thickBot="1">
      <c r="A14" s="3"/>
      <c r="B14" s="18"/>
      <c r="C14" s="12"/>
      <c r="D14" s="12"/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5"/>
    </row>
    <row r="15" spans="1:18" ht="18.75" customHeight="1" thickBot="1">
      <c r="A15" s="3"/>
      <c r="B15" s="18"/>
      <c r="C15" s="12"/>
      <c r="D15" s="12"/>
      <c r="E15" s="2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  <c r="R15" s="5"/>
    </row>
    <row r="16" spans="1:18" ht="18.75" customHeight="1" thickBot="1">
      <c r="A16" s="3"/>
      <c r="B16" s="18"/>
      <c r="C16" s="12"/>
      <c r="D16" s="12"/>
      <c r="E16" s="2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  <c r="R16" s="5"/>
    </row>
    <row r="17" spans="1:18" ht="18.75" customHeight="1" thickBot="1">
      <c r="A17" s="3"/>
      <c r="B17" s="19"/>
      <c r="C17" s="13"/>
      <c r="D17" s="13"/>
      <c r="E17" s="25"/>
      <c r="F17" s="6"/>
      <c r="G17" s="6"/>
      <c r="H17" s="6"/>
      <c r="I17" s="6"/>
      <c r="J17" s="4"/>
      <c r="K17" s="6"/>
      <c r="L17" s="6"/>
      <c r="M17" s="6"/>
      <c r="N17" s="6"/>
      <c r="O17" s="6"/>
      <c r="P17" s="6"/>
      <c r="Q17" s="8"/>
      <c r="R17" s="7"/>
    </row>
    <row r="18" spans="1:18" ht="18.75" customHeight="1" thickBot="1">
      <c r="A18" s="3"/>
      <c r="B18" s="17"/>
      <c r="C18" s="14"/>
      <c r="D18" s="14"/>
      <c r="E18" s="24"/>
      <c r="F18" s="8"/>
      <c r="G18" s="8"/>
      <c r="H18" s="8"/>
      <c r="I18" s="8"/>
      <c r="J18" s="4"/>
      <c r="K18" s="8"/>
      <c r="L18" s="8"/>
      <c r="M18" s="8"/>
      <c r="N18" s="8"/>
      <c r="O18" s="8"/>
      <c r="P18" s="8"/>
      <c r="Q18" s="8"/>
      <c r="R18" s="9"/>
    </row>
    <row r="19" spans="1:18" ht="18.75" customHeight="1">
      <c r="A19" s="3"/>
      <c r="B19" s="18"/>
      <c r="C19" s="12"/>
      <c r="D19" s="12"/>
      <c r="E19" s="2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  <c r="R19" s="5"/>
    </row>
    <row r="20" spans="1:18" s="53" customFormat="1" ht="18.75" customHeight="1" thickBot="1">
      <c r="A20" s="49"/>
      <c r="B20" s="64"/>
      <c r="C20" s="65"/>
      <c r="D20" s="65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R20" s="52"/>
    </row>
    <row r="21" spans="1:18" ht="18.75" customHeight="1" thickBot="1">
      <c r="A21" s="3"/>
      <c r="B21" s="18"/>
      <c r="C21" s="12"/>
      <c r="D21" s="12"/>
      <c r="E21" s="2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  <c r="R21" s="5"/>
    </row>
    <row r="22" spans="1:18" ht="18.75" customHeight="1" thickBot="1">
      <c r="A22" s="3"/>
      <c r="B22" s="19"/>
      <c r="C22" s="13"/>
      <c r="D22" s="13"/>
      <c r="E22" s="25"/>
      <c r="F22" s="6"/>
      <c r="G22" s="6"/>
      <c r="H22" s="6"/>
      <c r="I22" s="6"/>
      <c r="J22" s="4"/>
      <c r="K22" s="6"/>
      <c r="L22" s="6"/>
      <c r="M22" s="6"/>
      <c r="N22" s="6"/>
      <c r="O22" s="6"/>
      <c r="P22" s="6"/>
      <c r="Q22" s="8"/>
      <c r="R22" s="7"/>
    </row>
    <row r="23" spans="1:18" ht="18.75" customHeight="1" thickBot="1">
      <c r="A23" s="3"/>
      <c r="B23" s="17"/>
      <c r="C23" s="14"/>
      <c r="D23" s="14"/>
      <c r="E23" s="24"/>
      <c r="F23" s="8"/>
      <c r="G23" s="8"/>
      <c r="H23" s="8"/>
      <c r="I23" s="8"/>
      <c r="J23" s="4"/>
      <c r="K23" s="8"/>
      <c r="L23" s="8"/>
      <c r="M23" s="8"/>
      <c r="N23" s="8"/>
      <c r="O23" s="8"/>
      <c r="P23" s="8"/>
      <c r="Q23" s="8"/>
      <c r="R23" s="9"/>
    </row>
    <row r="24" spans="1:18" ht="18.75" thickBot="1">
      <c r="A24" s="3"/>
      <c r="B24" s="18"/>
      <c r="C24" s="12"/>
      <c r="D24" s="12"/>
      <c r="E24" s="2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  <c r="R24" s="5"/>
    </row>
    <row r="25" spans="1:18" ht="18.75" thickBot="1">
      <c r="A25" s="3"/>
      <c r="B25" s="18"/>
      <c r="C25" s="12"/>
      <c r="D25" s="12"/>
      <c r="E25" s="2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  <c r="R25" s="5"/>
    </row>
    <row r="26" spans="1:18" ht="18.75" thickBot="1">
      <c r="A26" s="3"/>
      <c r="B26" s="18"/>
      <c r="C26" s="12"/>
      <c r="D26" s="12"/>
      <c r="E26" s="2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  <c r="R26" s="5"/>
    </row>
    <row r="27" spans="1:18" ht="18.75" thickBot="1">
      <c r="A27" s="3"/>
      <c r="B27" s="19"/>
      <c r="C27" s="13"/>
      <c r="D27" s="13"/>
      <c r="E27" s="25"/>
      <c r="F27" s="6"/>
      <c r="G27" s="6"/>
      <c r="H27" s="6"/>
      <c r="I27" s="6"/>
      <c r="J27" s="4"/>
      <c r="K27" s="6"/>
      <c r="L27" s="6"/>
      <c r="M27" s="6"/>
      <c r="N27" s="6"/>
      <c r="O27" s="6"/>
      <c r="P27" s="6"/>
      <c r="Q27" s="8"/>
      <c r="R27" s="7"/>
    </row>
    <row r="28" spans="1:18" ht="18.75" thickBot="1">
      <c r="A28" s="3"/>
      <c r="B28" s="17"/>
      <c r="C28" s="14"/>
      <c r="D28" s="14"/>
      <c r="E28" s="24"/>
      <c r="F28" s="8"/>
      <c r="G28" s="8"/>
      <c r="H28" s="8"/>
      <c r="I28" s="8"/>
      <c r="J28" s="4"/>
      <c r="K28" s="8"/>
      <c r="L28" s="8"/>
      <c r="M28" s="8"/>
      <c r="N28" s="8"/>
      <c r="O28" s="8"/>
      <c r="P28" s="8"/>
      <c r="Q28" s="8"/>
      <c r="R28" s="9"/>
    </row>
    <row r="29" spans="1:18" ht="18.75" thickBot="1">
      <c r="A29" s="3"/>
      <c r="B29" s="18"/>
      <c r="C29" s="12"/>
      <c r="D29" s="12"/>
      <c r="E29" s="2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  <c r="R29" s="5"/>
    </row>
    <row r="30" spans="1:18" ht="18.75" thickBot="1">
      <c r="A30" s="3"/>
      <c r="B30" s="18"/>
      <c r="C30" s="12"/>
      <c r="D30" s="12"/>
      <c r="E30" s="2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5"/>
    </row>
    <row r="31" spans="1:18" ht="18.75" thickBot="1">
      <c r="A31" s="3"/>
      <c r="B31" s="18"/>
      <c r="C31" s="12"/>
      <c r="D31" s="12"/>
      <c r="E31" s="2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  <c r="R31" s="5"/>
    </row>
    <row r="32" spans="1:18" ht="18.75" thickBot="1">
      <c r="A32" s="3"/>
      <c r="B32" s="19"/>
      <c r="C32" s="13"/>
      <c r="D32" s="13"/>
      <c r="E32" s="25"/>
      <c r="F32" s="6"/>
      <c r="G32" s="6"/>
      <c r="H32" s="6"/>
      <c r="I32" s="6"/>
      <c r="J32" s="4"/>
      <c r="K32" s="6"/>
      <c r="L32" s="6"/>
      <c r="M32" s="6"/>
      <c r="N32" s="6"/>
      <c r="O32" s="6"/>
      <c r="P32" s="6"/>
      <c r="Q32" s="8"/>
      <c r="R32" s="7"/>
    </row>
    <row r="33" spans="1:18" ht="18.75" thickBot="1">
      <c r="A33" s="3"/>
      <c r="B33" s="17"/>
      <c r="C33" s="14"/>
      <c r="D33" s="14"/>
      <c r="E33" s="24"/>
      <c r="F33" s="8"/>
      <c r="G33" s="8"/>
      <c r="H33" s="8"/>
      <c r="I33" s="8"/>
      <c r="J33" s="4"/>
      <c r="K33" s="8"/>
      <c r="L33" s="8"/>
      <c r="M33" s="8"/>
      <c r="N33" s="8"/>
      <c r="O33" s="8"/>
      <c r="P33" s="8"/>
      <c r="Q33" s="8"/>
      <c r="R33" s="9"/>
    </row>
    <row r="34" spans="1:18" ht="18.75" thickBot="1">
      <c r="A34" s="3"/>
      <c r="B34" s="18"/>
      <c r="C34" s="12"/>
      <c r="D34" s="12"/>
      <c r="E34" s="2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  <c r="R34" s="5"/>
    </row>
    <row r="35" spans="1:18" ht="18.75" thickBot="1">
      <c r="A35" s="3"/>
      <c r="B35" s="18"/>
      <c r="C35" s="12"/>
      <c r="D35" s="12"/>
      <c r="E35" s="2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5"/>
    </row>
    <row r="36" spans="1:18" ht="18.75" thickBot="1">
      <c r="A36" s="3"/>
      <c r="B36" s="18"/>
      <c r="C36" s="12"/>
      <c r="D36" s="12"/>
      <c r="E36" s="2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  <c r="R36" s="5"/>
    </row>
    <row r="37" spans="1:18" ht="19.5" customHeight="1" thickBot="1">
      <c r="A37" s="3"/>
      <c r="B37" s="19"/>
      <c r="C37" s="13"/>
      <c r="D37" s="13"/>
      <c r="E37" s="25"/>
      <c r="F37" s="6"/>
      <c r="G37" s="6"/>
      <c r="H37" s="6"/>
      <c r="I37" s="6"/>
      <c r="J37" s="4"/>
      <c r="K37" s="6"/>
      <c r="L37" s="6"/>
      <c r="M37" s="6"/>
      <c r="N37" s="6"/>
      <c r="O37" s="4"/>
      <c r="P37" s="6"/>
      <c r="Q37" s="8"/>
      <c r="R37" s="7"/>
    </row>
    <row r="38" spans="1:18" ht="19.5" customHeight="1" thickBot="1">
      <c r="A38" s="3"/>
      <c r="B38" s="17"/>
      <c r="C38" s="14"/>
      <c r="D38" s="14"/>
      <c r="E38" s="24"/>
      <c r="F38" s="8"/>
      <c r="G38" s="8"/>
      <c r="H38" s="8"/>
      <c r="I38" s="8"/>
      <c r="J38" s="4"/>
      <c r="K38" s="8"/>
      <c r="L38" s="8"/>
      <c r="M38" s="8"/>
      <c r="N38" s="8"/>
      <c r="O38" s="4"/>
      <c r="P38" s="8"/>
      <c r="Q38" s="8"/>
      <c r="R38" s="9"/>
    </row>
    <row r="39" spans="1:18" ht="19.5" customHeight="1" thickBot="1">
      <c r="A39" s="3"/>
      <c r="B39" s="18"/>
      <c r="C39" s="12"/>
      <c r="D39" s="12"/>
      <c r="E39" s="2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5"/>
    </row>
    <row r="40" spans="1:18" ht="19.5" customHeight="1" thickBot="1">
      <c r="A40" s="3"/>
      <c r="B40" s="18"/>
      <c r="C40" s="12"/>
      <c r="D40" s="12"/>
      <c r="E40" s="2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  <c r="R40" s="5"/>
    </row>
    <row r="41" spans="1:18" ht="18.75" thickBot="1">
      <c r="A41" s="3"/>
      <c r="B41" s="35"/>
      <c r="C41" s="36"/>
      <c r="D41" s="36"/>
      <c r="E41" s="43"/>
      <c r="F41" s="8"/>
      <c r="G41" s="8"/>
      <c r="H41" s="8"/>
      <c r="I41" s="8"/>
      <c r="J41" s="4"/>
      <c r="K41" s="8"/>
      <c r="L41" s="8"/>
      <c r="M41" s="8"/>
      <c r="N41" s="8"/>
      <c r="O41" s="8"/>
      <c r="P41" s="8"/>
      <c r="Q41" s="8"/>
      <c r="R41" s="9"/>
    </row>
    <row r="42" spans="1:18" ht="18.75" thickBot="1">
      <c r="A42" s="3"/>
      <c r="B42" s="18"/>
      <c r="C42" s="12"/>
      <c r="D42" s="12"/>
      <c r="E42" s="2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  <c r="R42" s="5"/>
    </row>
    <row r="43" spans="1:18" s="30" customFormat="1" ht="18.75" thickBot="1">
      <c r="A43" s="3"/>
      <c r="B43" s="18"/>
      <c r="C43" s="12"/>
      <c r="D43" s="12"/>
      <c r="E43" s="22"/>
      <c r="F43" s="33"/>
      <c r="G43" s="33"/>
      <c r="H43" s="33"/>
      <c r="I43" s="33"/>
      <c r="J43" s="4"/>
      <c r="K43" s="33"/>
      <c r="L43" s="33"/>
      <c r="M43" s="33"/>
      <c r="N43" s="33"/>
      <c r="O43" s="33"/>
      <c r="P43" s="33"/>
      <c r="Q43" s="8"/>
      <c r="R43" s="29"/>
    </row>
    <row r="44" spans="1:18" s="30" customFormat="1" ht="18.75" thickBot="1">
      <c r="A44" s="3"/>
      <c r="B44" s="18"/>
      <c r="C44" s="12"/>
      <c r="D44" s="12"/>
      <c r="E44" s="22"/>
      <c r="F44" s="33"/>
      <c r="G44" s="33"/>
      <c r="H44" s="33"/>
      <c r="I44" s="33"/>
      <c r="J44" s="4"/>
      <c r="K44" s="33"/>
      <c r="L44" s="33"/>
      <c r="M44" s="33"/>
      <c r="N44" s="33"/>
      <c r="O44" s="33"/>
      <c r="P44" s="33"/>
      <c r="Q44" s="8"/>
      <c r="R44" s="29"/>
    </row>
    <row r="45" spans="1:18" s="30" customFormat="1" ht="18.75" thickBot="1">
      <c r="A45" s="3"/>
      <c r="B45" s="19"/>
      <c r="C45" s="13"/>
      <c r="D45" s="13"/>
      <c r="E45" s="25"/>
      <c r="F45" s="37"/>
      <c r="G45" s="37"/>
      <c r="H45" s="37"/>
      <c r="I45" s="37"/>
      <c r="J45" s="4"/>
      <c r="K45" s="37"/>
      <c r="L45" s="37"/>
      <c r="M45" s="37"/>
      <c r="N45" s="37"/>
      <c r="O45" s="37"/>
      <c r="P45" s="37"/>
      <c r="Q45" s="8"/>
      <c r="R45" s="38"/>
    </row>
    <row r="46" spans="1:18" ht="18.75" thickBot="1">
      <c r="A46" s="3"/>
      <c r="B46" s="17"/>
      <c r="C46" s="14"/>
      <c r="D46" s="14"/>
      <c r="E46" s="24"/>
      <c r="F46" s="8"/>
      <c r="G46" s="8"/>
      <c r="H46" s="8"/>
      <c r="I46" s="8"/>
      <c r="J46" s="4"/>
      <c r="K46" s="8"/>
      <c r="L46" s="8"/>
      <c r="M46" s="8"/>
      <c r="N46" s="8"/>
      <c r="O46" s="8"/>
      <c r="P46" s="8"/>
      <c r="Q46" s="8"/>
      <c r="R46" s="9"/>
    </row>
    <row r="47" spans="1:18" s="30" customFormat="1" ht="18.75" thickBot="1">
      <c r="A47" s="3"/>
      <c r="B47" s="18"/>
      <c r="C47" s="12"/>
      <c r="D47" s="12"/>
      <c r="E47" s="2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  <c r="R47" s="5"/>
    </row>
    <row r="48" spans="1:18" s="30" customFormat="1" ht="18.75" thickBot="1">
      <c r="A48" s="3"/>
      <c r="B48" s="18"/>
      <c r="C48" s="12"/>
      <c r="D48" s="12"/>
      <c r="E48" s="2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  <c r="R48" s="5"/>
    </row>
    <row r="49" spans="1:18" ht="18.75" thickBot="1">
      <c r="A49" s="3"/>
      <c r="B49" s="18"/>
      <c r="C49" s="12"/>
      <c r="D49" s="12"/>
      <c r="E49" s="2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  <c r="R49" s="5"/>
    </row>
    <row r="50" spans="1:18" ht="17.25" thickBot="1">
      <c r="A50" s="3"/>
      <c r="B50" s="41"/>
      <c r="C50" s="34"/>
      <c r="D50" s="42"/>
      <c r="E50" s="40"/>
      <c r="F50" s="6"/>
      <c r="G50" s="6"/>
      <c r="H50" s="6"/>
      <c r="I50" s="6"/>
      <c r="J50" s="4"/>
      <c r="K50" s="6"/>
      <c r="L50" s="6"/>
      <c r="M50" s="6"/>
      <c r="N50" s="6"/>
      <c r="O50" s="6"/>
      <c r="P50" s="6"/>
      <c r="Q50" s="8"/>
      <c r="R50" s="7"/>
    </row>
    <row r="51" spans="1:23" s="30" customFormat="1" ht="18">
      <c r="A51" s="3"/>
      <c r="B51" s="18"/>
      <c r="C51" s="12"/>
      <c r="D51" s="12"/>
      <c r="E51" s="2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  <c r="R51" s="5"/>
      <c r="S51" s="1"/>
      <c r="T51" s="1"/>
      <c r="U51" s="1"/>
      <c r="V51" s="1"/>
      <c r="W51" s="1"/>
    </row>
    <row r="52" spans="1:23" s="30" customFormat="1" ht="18">
      <c r="A52" s="3"/>
      <c r="B52" s="21"/>
      <c r="C52" s="20"/>
      <c r="D52" s="20"/>
      <c r="E52" s="27"/>
      <c r="F52" s="4"/>
      <c r="G52" s="4"/>
      <c r="H52" s="4"/>
      <c r="I52" s="4"/>
      <c r="J52" s="4"/>
      <c r="K52" s="10"/>
      <c r="L52" s="10"/>
      <c r="M52" s="10"/>
      <c r="N52" s="10"/>
      <c r="O52" s="10"/>
      <c r="P52" s="10"/>
      <c r="Q52" s="66"/>
      <c r="R52" s="11"/>
      <c r="S52" s="1"/>
      <c r="T52" s="1"/>
      <c r="U52" s="1"/>
      <c r="V52" s="1"/>
      <c r="W52" s="1"/>
    </row>
    <row r="53" spans="1:23" s="30" customFormat="1" ht="18">
      <c r="A53" s="3"/>
      <c r="B53" s="21"/>
      <c r="C53" s="20"/>
      <c r="D53" s="20"/>
      <c r="E53" s="27"/>
      <c r="F53" s="4"/>
      <c r="G53" s="4"/>
      <c r="H53" s="4"/>
      <c r="I53" s="4"/>
      <c r="J53" s="4"/>
      <c r="K53" s="10"/>
      <c r="L53" s="10"/>
      <c r="M53" s="10"/>
      <c r="N53" s="10"/>
      <c r="O53" s="10"/>
      <c r="P53" s="10"/>
      <c r="Q53" s="66"/>
      <c r="R53" s="11"/>
      <c r="S53" s="1"/>
      <c r="T53" s="1"/>
      <c r="U53" s="1"/>
      <c r="V53" s="1"/>
      <c r="W53" s="1"/>
    </row>
    <row r="54" spans="1:23" s="30" customFormat="1" ht="18">
      <c r="A54" s="3">
        <v>52</v>
      </c>
      <c r="B54" s="21"/>
      <c r="C54" s="20"/>
      <c r="D54" s="20"/>
      <c r="E54" s="27"/>
      <c r="F54" s="4"/>
      <c r="G54" s="4"/>
      <c r="H54" s="4"/>
      <c r="I54" s="4"/>
      <c r="J54" s="4"/>
      <c r="K54" s="10"/>
      <c r="L54" s="10"/>
      <c r="M54" s="10"/>
      <c r="N54" s="10"/>
      <c r="O54" s="10"/>
      <c r="P54" s="10"/>
      <c r="Q54" s="66"/>
      <c r="R54" s="11"/>
      <c r="S54" s="1"/>
      <c r="T54" s="1"/>
      <c r="U54" s="1"/>
      <c r="V54" s="1"/>
      <c r="W54" s="1"/>
    </row>
    <row r="55" spans="1:23" s="30" customFormat="1" ht="18">
      <c r="A55" s="3">
        <v>53</v>
      </c>
      <c r="B55" s="21"/>
      <c r="C55" s="20"/>
      <c r="D55" s="20"/>
      <c r="E55" s="27"/>
      <c r="F55" s="4"/>
      <c r="G55" s="4"/>
      <c r="H55" s="4"/>
      <c r="I55" s="4"/>
      <c r="J55" s="4"/>
      <c r="K55" s="10"/>
      <c r="L55" s="10"/>
      <c r="M55" s="10"/>
      <c r="N55" s="10"/>
      <c r="O55" s="10"/>
      <c r="P55" s="10"/>
      <c r="Q55" s="66"/>
      <c r="R55" s="11"/>
      <c r="S55" s="1"/>
      <c r="T55" s="1"/>
      <c r="U55" s="1"/>
      <c r="V55" s="1"/>
      <c r="W55" s="1"/>
    </row>
    <row r="56" spans="1:23" s="30" customFormat="1" ht="18">
      <c r="A56" s="3">
        <v>54</v>
      </c>
      <c r="B56" s="21"/>
      <c r="C56" s="20"/>
      <c r="D56" s="20"/>
      <c r="E56" s="27"/>
      <c r="F56" s="4"/>
      <c r="G56" s="4"/>
      <c r="H56" s="4"/>
      <c r="I56" s="4"/>
      <c r="J56" s="4"/>
      <c r="K56" s="10"/>
      <c r="L56" s="10"/>
      <c r="M56" s="10"/>
      <c r="N56" s="10"/>
      <c r="O56" s="10"/>
      <c r="P56" s="10"/>
      <c r="Q56" s="66"/>
      <c r="R56" s="11"/>
      <c r="S56" s="1"/>
      <c r="T56" s="1"/>
      <c r="U56" s="1"/>
      <c r="V56" s="1"/>
      <c r="W56" s="1"/>
    </row>
    <row r="57" spans="1:23" s="30" customFormat="1" ht="18">
      <c r="A57" s="3">
        <v>55</v>
      </c>
      <c r="B57" s="21"/>
      <c r="C57" s="20"/>
      <c r="D57" s="20"/>
      <c r="E57" s="27"/>
      <c r="F57" s="4"/>
      <c r="G57" s="4"/>
      <c r="H57" s="4"/>
      <c r="I57" s="4"/>
      <c r="J57" s="4"/>
      <c r="K57" s="10"/>
      <c r="L57" s="10"/>
      <c r="M57" s="10"/>
      <c r="N57" s="10"/>
      <c r="O57" s="10"/>
      <c r="P57" s="10"/>
      <c r="Q57" s="66"/>
      <c r="R57" s="11"/>
      <c r="S57" s="1"/>
      <c r="T57" s="1"/>
      <c r="U57" s="1"/>
      <c r="V57" s="1"/>
      <c r="W57" s="1"/>
    </row>
    <row r="58" spans="1:23" s="30" customFormat="1" ht="18">
      <c r="A58" s="3">
        <v>56</v>
      </c>
      <c r="B58" s="21"/>
      <c r="C58" s="20"/>
      <c r="D58" s="20"/>
      <c r="E58" s="27"/>
      <c r="F58" s="4"/>
      <c r="G58" s="4"/>
      <c r="H58" s="4"/>
      <c r="I58" s="4"/>
      <c r="J58" s="4"/>
      <c r="K58" s="10"/>
      <c r="L58" s="10"/>
      <c r="M58" s="10"/>
      <c r="N58" s="10"/>
      <c r="O58" s="10"/>
      <c r="P58" s="10"/>
      <c r="Q58" s="66"/>
      <c r="R58" s="11"/>
      <c r="S58" s="1"/>
      <c r="T58" s="1"/>
      <c r="U58" s="1"/>
      <c r="V58" s="1"/>
      <c r="W58" s="1"/>
    </row>
    <row r="59" spans="1:23" s="30" customFormat="1" ht="18">
      <c r="A59" s="3">
        <v>57</v>
      </c>
      <c r="B59" s="21"/>
      <c r="C59" s="20"/>
      <c r="D59" s="20"/>
      <c r="E59" s="27"/>
      <c r="F59" s="4"/>
      <c r="G59" s="4"/>
      <c r="H59" s="4"/>
      <c r="I59" s="4"/>
      <c r="J59" s="4"/>
      <c r="K59" s="10"/>
      <c r="L59" s="10"/>
      <c r="M59" s="10"/>
      <c r="N59" s="10"/>
      <c r="O59" s="10"/>
      <c r="P59" s="10"/>
      <c r="Q59" s="66"/>
      <c r="R59" s="11"/>
      <c r="S59" s="1"/>
      <c r="T59" s="1"/>
      <c r="U59" s="1"/>
      <c r="V59" s="1"/>
      <c r="W59" s="1"/>
    </row>
    <row r="60" spans="1:23" s="30" customFormat="1" ht="18">
      <c r="A60" s="3">
        <v>58</v>
      </c>
      <c r="B60" s="21"/>
      <c r="C60" s="20"/>
      <c r="D60" s="20"/>
      <c r="E60" s="27"/>
      <c r="F60" s="4"/>
      <c r="G60" s="4"/>
      <c r="H60" s="4"/>
      <c r="I60" s="4"/>
      <c r="J60" s="4"/>
      <c r="K60" s="10"/>
      <c r="L60" s="10"/>
      <c r="M60" s="10"/>
      <c r="N60" s="10"/>
      <c r="O60" s="10"/>
      <c r="P60" s="10"/>
      <c r="Q60" s="66"/>
      <c r="R60" s="11"/>
      <c r="S60" s="1"/>
      <c r="T60" s="1"/>
      <c r="U60" s="1"/>
      <c r="V60" s="1"/>
      <c r="W60" s="1"/>
    </row>
    <row r="61" spans="1:23" s="30" customFormat="1" ht="18">
      <c r="A61" s="3">
        <v>59</v>
      </c>
      <c r="B61" s="21"/>
      <c r="C61" s="20"/>
      <c r="D61" s="20"/>
      <c r="E61" s="27"/>
      <c r="F61" s="4"/>
      <c r="G61" s="4"/>
      <c r="H61" s="4"/>
      <c r="I61" s="4"/>
      <c r="J61" s="4"/>
      <c r="K61" s="10"/>
      <c r="L61" s="10"/>
      <c r="M61" s="10"/>
      <c r="N61" s="10"/>
      <c r="O61" s="10"/>
      <c r="P61" s="10"/>
      <c r="Q61" s="66"/>
      <c r="R61" s="11"/>
      <c r="S61" s="1"/>
      <c r="T61" s="1"/>
      <c r="U61" s="1"/>
      <c r="V61" s="1"/>
      <c r="W61" s="1"/>
    </row>
    <row r="62" spans="1:23" s="30" customFormat="1" ht="18.75" thickBot="1">
      <c r="A62" s="3">
        <v>60</v>
      </c>
      <c r="B62" s="19"/>
      <c r="C62" s="13"/>
      <c r="D62" s="13"/>
      <c r="E62" s="25"/>
      <c r="F62" s="4"/>
      <c r="G62" s="4"/>
      <c r="H62" s="4"/>
      <c r="I62" s="4"/>
      <c r="J62" s="4"/>
      <c r="K62" s="6"/>
      <c r="L62" s="6"/>
      <c r="M62" s="6"/>
      <c r="N62" s="6"/>
      <c r="O62" s="6"/>
      <c r="P62" s="6"/>
      <c r="Q62" s="6"/>
      <c r="R62" s="7"/>
      <c r="S62" s="1"/>
      <c r="T62" s="1"/>
      <c r="U62" s="1"/>
      <c r="V62" s="1"/>
      <c r="W62" s="1"/>
    </row>
    <row r="63" spans="1:18" s="46" customFormat="1" ht="21" thickBot="1">
      <c r="A63" s="45"/>
      <c r="B63" s="54"/>
      <c r="C63" s="55"/>
      <c r="D63" s="55"/>
      <c r="E63" s="56"/>
      <c r="F63" s="57">
        <f>COUNTIF(F3:F51,"&gt;=5")</f>
        <v>0</v>
      </c>
      <c r="G63" s="57">
        <f>COUNTIF(G3:G51,"&gt;=5")</f>
        <v>0</v>
      </c>
      <c r="H63" s="57">
        <f>COUNTIF(H3:H51,"&gt;=5")</f>
        <v>0</v>
      </c>
      <c r="I63" s="57">
        <f>COUNTIF(I3:I51,"&gt;=5")</f>
        <v>0</v>
      </c>
      <c r="J63" s="57">
        <f>COUNTIF(J3:J51,"&gt;=20")</f>
        <v>0</v>
      </c>
      <c r="K63" s="57">
        <f aca="true" t="shared" si="0" ref="K63:P63">COUNTIF(K3:K51,"&gt;=5")</f>
        <v>0</v>
      </c>
      <c r="L63" s="57">
        <f t="shared" si="0"/>
        <v>0</v>
      </c>
      <c r="M63" s="57">
        <f t="shared" si="0"/>
        <v>0</v>
      </c>
      <c r="N63" s="57">
        <f t="shared" si="0"/>
        <v>0</v>
      </c>
      <c r="O63" s="57">
        <f t="shared" si="0"/>
        <v>0</v>
      </c>
      <c r="P63" s="57">
        <f t="shared" si="0"/>
        <v>0</v>
      </c>
      <c r="Q63" s="57">
        <f>COUNTIF(Q3:Q51,"&gt;=30")</f>
        <v>0</v>
      </c>
      <c r="R63" s="58"/>
    </row>
    <row r="64" spans="1:18" s="47" customFormat="1" ht="20.25">
      <c r="A64" s="48"/>
      <c r="B64" s="59"/>
      <c r="C64" s="60"/>
      <c r="D64" s="60"/>
      <c r="E64" s="61"/>
      <c r="F64" s="62">
        <f>COUNT(F3:F51)</f>
        <v>0</v>
      </c>
      <c r="G64" s="62">
        <f aca="true" t="shared" si="1" ref="G64:Q64">COUNT(G3:G51)</f>
        <v>0</v>
      </c>
      <c r="H64" s="62">
        <f t="shared" si="1"/>
        <v>0</v>
      </c>
      <c r="I64" s="62">
        <f t="shared" si="1"/>
        <v>0</v>
      </c>
      <c r="J64" s="62">
        <f t="shared" si="1"/>
        <v>0</v>
      </c>
      <c r="K64" s="62">
        <f t="shared" si="1"/>
        <v>0</v>
      </c>
      <c r="L64" s="62">
        <f t="shared" si="1"/>
        <v>0</v>
      </c>
      <c r="M64" s="62">
        <f t="shared" si="1"/>
        <v>0</v>
      </c>
      <c r="N64" s="62">
        <f t="shared" si="1"/>
        <v>0</v>
      </c>
      <c r="O64" s="62">
        <f t="shared" si="1"/>
        <v>0</v>
      </c>
      <c r="P64" s="62">
        <f t="shared" si="1"/>
        <v>0</v>
      </c>
      <c r="Q64" s="62">
        <f t="shared" si="1"/>
        <v>0</v>
      </c>
      <c r="R64" s="63"/>
    </row>
    <row r="65" spans="1:18" ht="18">
      <c r="A65" s="3"/>
      <c r="B65" s="18"/>
      <c r="C65" s="12"/>
      <c r="D65" s="12"/>
      <c r="E65" s="2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</row>
    <row r="66" spans="1:18" ht="18">
      <c r="A66" s="3"/>
      <c r="B66" s="18"/>
      <c r="C66" s="12"/>
      <c r="D66" s="12"/>
      <c r="E66" s="2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</row>
    <row r="67" spans="1:18" ht="18">
      <c r="A67" s="3"/>
      <c r="B67" s="18"/>
      <c r="C67" s="12"/>
      <c r="D67" s="12"/>
      <c r="E67" s="2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</row>
    <row r="68" spans="1:18" ht="18.75" thickBot="1">
      <c r="A68" s="3"/>
      <c r="B68" s="19"/>
      <c r="C68" s="13"/>
      <c r="D68" s="13"/>
      <c r="E68" s="2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</row>
  </sheetData>
  <sheetProtection/>
  <mergeCells count="5">
    <mergeCell ref="A1:E1"/>
    <mergeCell ref="F1:J1"/>
    <mergeCell ref="K1:Q1"/>
    <mergeCell ref="R1:R2"/>
    <mergeCell ref="B2:E2"/>
  </mergeCells>
  <printOptions/>
  <pageMargins left="1.03" right="0.2" top="0.19" bottom="0.27" header="0.19" footer="0.2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1"/>
  <sheetViews>
    <sheetView zoomScalePageLayoutView="0" workbookViewId="0" topLeftCell="A1">
      <pane xSplit="10" ySplit="8" topLeftCell="K278" activePane="bottomRight" state="frozen"/>
      <selection pane="topLeft" activeCell="A1" sqref="A1"/>
      <selection pane="topRight" activeCell="K1" sqref="K1"/>
      <selection pane="bottomLeft" activeCell="A9" sqref="A9"/>
      <selection pane="bottomRight" activeCell="H281" sqref="H281"/>
    </sheetView>
  </sheetViews>
  <sheetFormatPr defaultColWidth="6.41015625" defaultRowHeight="18"/>
  <cols>
    <col min="1" max="1" width="4.33203125" style="221" customWidth="1"/>
    <col min="2" max="2" width="3.41015625" style="222" customWidth="1"/>
    <col min="3" max="3" width="7.33203125" style="221" customWidth="1"/>
    <col min="4" max="4" width="7.83203125" style="221" customWidth="1"/>
    <col min="5" max="5" width="4.5" style="221" customWidth="1"/>
    <col min="6" max="6" width="6.41015625" style="221" customWidth="1"/>
    <col min="7" max="7" width="6.5" style="221" customWidth="1"/>
    <col min="8" max="8" width="5.83203125" style="186" customWidth="1"/>
    <col min="9" max="9" width="7.58203125" style="186" customWidth="1"/>
    <col min="10" max="10" width="8.66015625" style="186" customWidth="1"/>
    <col min="11" max="11" width="7.41015625" style="186" customWidth="1"/>
    <col min="12" max="12" width="13.16015625" style="186" customWidth="1"/>
    <col min="13" max="15" width="6.41015625" style="187" customWidth="1"/>
    <col min="16" max="16" width="13.33203125" style="187" bestFit="1" customWidth="1"/>
    <col min="17" max="16384" width="6.41015625" style="187" customWidth="1"/>
  </cols>
  <sheetData>
    <row r="1" spans="1:11" ht="25.5">
      <c r="A1" s="183"/>
      <c r="B1" s="184"/>
      <c r="C1" s="183" t="s">
        <v>234</v>
      </c>
      <c r="D1" s="183" t="s">
        <v>235</v>
      </c>
      <c r="E1" s="183" t="s">
        <v>236</v>
      </c>
      <c r="F1" s="183" t="s">
        <v>237</v>
      </c>
      <c r="G1" s="183" t="s">
        <v>238</v>
      </c>
      <c r="H1" s="185" t="s">
        <v>239</v>
      </c>
      <c r="I1" s="185" t="s">
        <v>240</v>
      </c>
      <c r="J1" s="185" t="s">
        <v>241</v>
      </c>
      <c r="K1" s="185" t="s">
        <v>242</v>
      </c>
    </row>
    <row r="2" spans="1:13" ht="25.5">
      <c r="A2" s="183">
        <v>1</v>
      </c>
      <c r="B2" s="184" t="s">
        <v>243</v>
      </c>
      <c r="C2" s="183" t="s">
        <v>244</v>
      </c>
      <c r="D2" s="188" t="s">
        <v>3</v>
      </c>
      <c r="E2" s="189" t="s">
        <v>71</v>
      </c>
      <c r="F2" s="189" t="s">
        <v>73</v>
      </c>
      <c r="G2" s="190" t="s">
        <v>119</v>
      </c>
      <c r="H2" s="191">
        <v>6</v>
      </c>
      <c r="I2" s="191">
        <v>9.25</v>
      </c>
      <c r="J2" s="191">
        <v>6.25</v>
      </c>
      <c r="K2" s="191">
        <v>38.25</v>
      </c>
      <c r="L2" s="192">
        <f aca="true" t="shared" si="0" ref="L2:L33">SUM(H2:J2)</f>
        <v>21.5</v>
      </c>
      <c r="M2" s="187">
        <v>1</v>
      </c>
    </row>
    <row r="3" spans="1:13" ht="25.5">
      <c r="A3" s="183">
        <v>2</v>
      </c>
      <c r="B3" s="184" t="s">
        <v>245</v>
      </c>
      <c r="C3" s="183" t="s">
        <v>246</v>
      </c>
      <c r="D3" s="188" t="s">
        <v>87</v>
      </c>
      <c r="E3" s="189" t="s">
        <v>71</v>
      </c>
      <c r="F3" s="189" t="s">
        <v>116</v>
      </c>
      <c r="G3" s="190" t="s">
        <v>8</v>
      </c>
      <c r="H3" s="191">
        <v>3.5</v>
      </c>
      <c r="I3" s="191">
        <v>5.25</v>
      </c>
      <c r="J3" s="191">
        <v>2.5</v>
      </c>
      <c r="K3" s="191">
        <v>21.5</v>
      </c>
      <c r="L3" s="192">
        <f t="shared" si="0"/>
        <v>11.25</v>
      </c>
      <c r="M3" s="187">
        <v>2</v>
      </c>
    </row>
    <row r="4" spans="1:13" ht="25.5">
      <c r="A4" s="183">
        <v>3</v>
      </c>
      <c r="B4" s="184" t="s">
        <v>243</v>
      </c>
      <c r="C4" s="183" t="s">
        <v>247</v>
      </c>
      <c r="D4" s="188" t="s">
        <v>118</v>
      </c>
      <c r="E4" s="189" t="s">
        <v>77</v>
      </c>
      <c r="F4" s="189" t="s">
        <v>109</v>
      </c>
      <c r="G4" s="190" t="s">
        <v>8</v>
      </c>
      <c r="H4" s="191">
        <v>6.25</v>
      </c>
      <c r="I4" s="191">
        <v>8</v>
      </c>
      <c r="J4" s="191">
        <v>5</v>
      </c>
      <c r="K4" s="191">
        <v>35</v>
      </c>
      <c r="L4" s="192">
        <f t="shared" si="0"/>
        <v>19.25</v>
      </c>
      <c r="M4" s="187">
        <v>3</v>
      </c>
    </row>
    <row r="5" spans="1:13" ht="25.5">
      <c r="A5" s="183">
        <v>4</v>
      </c>
      <c r="B5" s="184" t="s">
        <v>248</v>
      </c>
      <c r="C5" s="183" t="s">
        <v>249</v>
      </c>
      <c r="D5" s="188" t="s">
        <v>79</v>
      </c>
      <c r="E5" s="189" t="s">
        <v>77</v>
      </c>
      <c r="F5" s="189" t="s">
        <v>152</v>
      </c>
      <c r="G5" s="190" t="s">
        <v>8</v>
      </c>
      <c r="H5" s="191">
        <v>7.75</v>
      </c>
      <c r="I5" s="191">
        <v>9</v>
      </c>
      <c r="J5" s="191">
        <v>5.25</v>
      </c>
      <c r="K5" s="191">
        <v>40.25</v>
      </c>
      <c r="L5" s="192">
        <f t="shared" si="0"/>
        <v>22</v>
      </c>
      <c r="M5" s="187">
        <v>4</v>
      </c>
    </row>
    <row r="6" spans="1:13" ht="25.5">
      <c r="A6" s="183">
        <v>5</v>
      </c>
      <c r="B6" s="184" t="s">
        <v>250</v>
      </c>
      <c r="C6" s="183" t="s">
        <v>251</v>
      </c>
      <c r="D6" s="188" t="s">
        <v>79</v>
      </c>
      <c r="E6" s="189" t="s">
        <v>71</v>
      </c>
      <c r="F6" s="189" t="s">
        <v>80</v>
      </c>
      <c r="G6" s="190" t="s">
        <v>8</v>
      </c>
      <c r="H6" s="191">
        <v>5.25</v>
      </c>
      <c r="I6" s="191">
        <v>6.25</v>
      </c>
      <c r="J6" s="191">
        <v>3.25</v>
      </c>
      <c r="K6" s="191">
        <v>27.75</v>
      </c>
      <c r="L6" s="192">
        <f t="shared" si="0"/>
        <v>14.75</v>
      </c>
      <c r="M6" s="187">
        <v>5</v>
      </c>
    </row>
    <row r="7" spans="1:13" ht="25.5">
      <c r="A7" s="183">
        <v>6</v>
      </c>
      <c r="B7" s="184" t="s">
        <v>248</v>
      </c>
      <c r="C7" s="183" t="s">
        <v>252</v>
      </c>
      <c r="D7" s="188" t="s">
        <v>96</v>
      </c>
      <c r="E7" s="189" t="s">
        <v>77</v>
      </c>
      <c r="F7" s="189" t="s">
        <v>80</v>
      </c>
      <c r="G7" s="190" t="s">
        <v>8</v>
      </c>
      <c r="H7" s="191">
        <v>5.25</v>
      </c>
      <c r="I7" s="191">
        <v>6.25</v>
      </c>
      <c r="J7" s="191">
        <v>4.5</v>
      </c>
      <c r="K7" s="191">
        <v>29</v>
      </c>
      <c r="L7" s="192">
        <f t="shared" si="0"/>
        <v>16</v>
      </c>
      <c r="M7" s="187">
        <v>6</v>
      </c>
    </row>
    <row r="8" spans="1:13" ht="25.5">
      <c r="A8" s="183">
        <v>7</v>
      </c>
      <c r="B8" s="184" t="s">
        <v>245</v>
      </c>
      <c r="C8" s="183" t="s">
        <v>253</v>
      </c>
      <c r="D8" s="188" t="s">
        <v>81</v>
      </c>
      <c r="E8" s="189" t="s">
        <v>77</v>
      </c>
      <c r="F8" s="189" t="s">
        <v>67</v>
      </c>
      <c r="G8" s="190" t="s">
        <v>8</v>
      </c>
      <c r="H8" s="191">
        <v>5.5</v>
      </c>
      <c r="I8" s="191">
        <v>3.75</v>
      </c>
      <c r="J8" s="191">
        <v>3</v>
      </c>
      <c r="K8" s="191">
        <v>23</v>
      </c>
      <c r="L8" s="192">
        <f t="shared" si="0"/>
        <v>12.25</v>
      </c>
      <c r="M8" s="187">
        <v>7</v>
      </c>
    </row>
    <row r="9" spans="1:13" ht="25.5">
      <c r="A9" s="183">
        <v>8</v>
      </c>
      <c r="B9" s="184" t="s">
        <v>254</v>
      </c>
      <c r="C9" s="183" t="s">
        <v>255</v>
      </c>
      <c r="D9" s="188" t="s">
        <v>70</v>
      </c>
      <c r="E9" s="189" t="s">
        <v>71</v>
      </c>
      <c r="F9" s="189" t="s">
        <v>72</v>
      </c>
      <c r="G9" s="190" t="s">
        <v>8</v>
      </c>
      <c r="H9" s="191">
        <v>6</v>
      </c>
      <c r="I9" s="191">
        <v>8</v>
      </c>
      <c r="J9" s="191">
        <v>5.75</v>
      </c>
      <c r="K9" s="191">
        <v>35.25</v>
      </c>
      <c r="L9" s="192">
        <f t="shared" si="0"/>
        <v>19.75</v>
      </c>
      <c r="M9" s="187">
        <v>8</v>
      </c>
    </row>
    <row r="10" spans="1:13" ht="25.5">
      <c r="A10" s="183">
        <v>9</v>
      </c>
      <c r="B10" s="184" t="s">
        <v>256</v>
      </c>
      <c r="C10" s="183" t="s">
        <v>257</v>
      </c>
      <c r="D10" s="188" t="s">
        <v>70</v>
      </c>
      <c r="E10" s="189" t="s">
        <v>77</v>
      </c>
      <c r="F10" s="189" t="s">
        <v>102</v>
      </c>
      <c r="G10" s="190" t="s">
        <v>8</v>
      </c>
      <c r="H10" s="191">
        <v>6.5</v>
      </c>
      <c r="I10" s="191">
        <v>6.25</v>
      </c>
      <c r="J10" s="191">
        <v>4.5</v>
      </c>
      <c r="K10" s="191">
        <v>31.5</v>
      </c>
      <c r="L10" s="192">
        <f t="shared" si="0"/>
        <v>17.25</v>
      </c>
      <c r="M10" s="187">
        <v>9</v>
      </c>
    </row>
    <row r="11" spans="1:13" ht="25.5">
      <c r="A11" s="183">
        <v>10</v>
      </c>
      <c r="B11" s="184" t="s">
        <v>258</v>
      </c>
      <c r="C11" s="183" t="s">
        <v>259</v>
      </c>
      <c r="D11" s="188" t="s">
        <v>122</v>
      </c>
      <c r="E11" s="189" t="s">
        <v>71</v>
      </c>
      <c r="F11" s="189" t="s">
        <v>102</v>
      </c>
      <c r="G11" s="190" t="s">
        <v>233</v>
      </c>
      <c r="H11" s="191">
        <v>5.5</v>
      </c>
      <c r="I11" s="191">
        <v>5.75</v>
      </c>
      <c r="J11" s="191">
        <v>2</v>
      </c>
      <c r="K11" s="191">
        <v>26</v>
      </c>
      <c r="L11" s="192">
        <f t="shared" si="0"/>
        <v>13.25</v>
      </c>
      <c r="M11" s="187">
        <v>10</v>
      </c>
    </row>
    <row r="12" spans="1:13" ht="25.5">
      <c r="A12" s="183">
        <v>11</v>
      </c>
      <c r="B12" s="184" t="s">
        <v>243</v>
      </c>
      <c r="C12" s="183" t="s">
        <v>260</v>
      </c>
      <c r="D12" s="188" t="s">
        <v>79</v>
      </c>
      <c r="E12" s="189" t="s">
        <v>77</v>
      </c>
      <c r="F12" s="189" t="s">
        <v>102</v>
      </c>
      <c r="G12" s="190" t="s">
        <v>233</v>
      </c>
      <c r="H12" s="191">
        <v>8.25</v>
      </c>
      <c r="I12" s="191">
        <v>9</v>
      </c>
      <c r="J12" s="191">
        <v>8.5</v>
      </c>
      <c r="K12" s="191">
        <v>44.5</v>
      </c>
      <c r="L12" s="192">
        <f t="shared" si="0"/>
        <v>25.75</v>
      </c>
      <c r="M12" s="187">
        <v>11</v>
      </c>
    </row>
    <row r="13" spans="1:13" ht="25.5">
      <c r="A13" s="183">
        <v>12</v>
      </c>
      <c r="B13" s="184" t="s">
        <v>258</v>
      </c>
      <c r="C13" s="183" t="s">
        <v>261</v>
      </c>
      <c r="D13" s="188" t="s">
        <v>70</v>
      </c>
      <c r="E13" s="189" t="s">
        <v>71</v>
      </c>
      <c r="F13" s="189" t="s">
        <v>77</v>
      </c>
      <c r="G13" s="190" t="s">
        <v>233</v>
      </c>
      <c r="H13" s="191">
        <v>6.25</v>
      </c>
      <c r="I13" s="191">
        <v>6.75</v>
      </c>
      <c r="J13" s="191">
        <v>3</v>
      </c>
      <c r="K13" s="191">
        <v>30.5</v>
      </c>
      <c r="L13" s="192">
        <f t="shared" si="0"/>
        <v>16</v>
      </c>
      <c r="M13" s="187">
        <v>12</v>
      </c>
    </row>
    <row r="14" spans="1:13" ht="25.5">
      <c r="A14" s="183">
        <v>13</v>
      </c>
      <c r="B14" s="184" t="s">
        <v>243</v>
      </c>
      <c r="C14" s="183" t="s">
        <v>262</v>
      </c>
      <c r="D14" s="188" t="s">
        <v>70</v>
      </c>
      <c r="E14" s="189" t="s">
        <v>71</v>
      </c>
      <c r="F14" s="189" t="s">
        <v>73</v>
      </c>
      <c r="G14" s="190" t="s">
        <v>120</v>
      </c>
      <c r="H14" s="191">
        <v>5.5</v>
      </c>
      <c r="I14" s="191">
        <v>9</v>
      </c>
      <c r="J14" s="191">
        <v>6.5</v>
      </c>
      <c r="K14" s="191">
        <v>37</v>
      </c>
      <c r="L14" s="192">
        <f t="shared" si="0"/>
        <v>21</v>
      </c>
      <c r="M14" s="187">
        <v>13</v>
      </c>
    </row>
    <row r="15" spans="1:13" ht="25.5">
      <c r="A15" s="183">
        <v>14</v>
      </c>
      <c r="B15" s="184" t="s">
        <v>254</v>
      </c>
      <c r="C15" s="183" t="s">
        <v>263</v>
      </c>
      <c r="D15" s="188" t="s">
        <v>70</v>
      </c>
      <c r="E15" s="189" t="s">
        <v>71</v>
      </c>
      <c r="F15" s="189" t="s">
        <v>73</v>
      </c>
      <c r="G15" s="190" t="s">
        <v>74</v>
      </c>
      <c r="H15" s="191">
        <v>5</v>
      </c>
      <c r="I15" s="191">
        <v>9</v>
      </c>
      <c r="J15" s="191">
        <v>2.5</v>
      </c>
      <c r="K15" s="191">
        <v>32</v>
      </c>
      <c r="L15" s="192">
        <f t="shared" si="0"/>
        <v>16.5</v>
      </c>
      <c r="M15" s="187">
        <v>14</v>
      </c>
    </row>
    <row r="16" spans="1:13" ht="25.5">
      <c r="A16" s="183">
        <v>15</v>
      </c>
      <c r="B16" s="184" t="s">
        <v>248</v>
      </c>
      <c r="C16" s="183" t="s">
        <v>264</v>
      </c>
      <c r="D16" s="188" t="s">
        <v>75</v>
      </c>
      <c r="E16" s="189" t="s">
        <v>71</v>
      </c>
      <c r="F16" s="189" t="s">
        <v>4</v>
      </c>
      <c r="G16" s="190" t="s">
        <v>161</v>
      </c>
      <c r="H16" s="191">
        <v>5</v>
      </c>
      <c r="I16" s="191">
        <v>7.75</v>
      </c>
      <c r="J16" s="191">
        <v>3</v>
      </c>
      <c r="K16" s="191">
        <v>29.5</v>
      </c>
      <c r="L16" s="192">
        <f t="shared" si="0"/>
        <v>15.75</v>
      </c>
      <c r="M16" s="187">
        <v>15</v>
      </c>
    </row>
    <row r="17" spans="1:13" ht="25.5">
      <c r="A17" s="183">
        <v>16</v>
      </c>
      <c r="B17" s="184" t="s">
        <v>265</v>
      </c>
      <c r="C17" s="183" t="s">
        <v>266</v>
      </c>
      <c r="D17" s="188" t="s">
        <v>79</v>
      </c>
      <c r="E17" s="189" t="s">
        <v>71</v>
      </c>
      <c r="F17" s="189" t="s">
        <v>4</v>
      </c>
      <c r="G17" s="190" t="s">
        <v>217</v>
      </c>
      <c r="H17" s="191">
        <v>4.5</v>
      </c>
      <c r="I17" s="191">
        <v>6.75</v>
      </c>
      <c r="J17" s="191">
        <v>3.25</v>
      </c>
      <c r="K17" s="191">
        <v>27.25</v>
      </c>
      <c r="L17" s="192">
        <f t="shared" si="0"/>
        <v>14.5</v>
      </c>
      <c r="M17" s="187">
        <v>16</v>
      </c>
    </row>
    <row r="18" spans="1:13" ht="25.5">
      <c r="A18" s="183">
        <v>17</v>
      </c>
      <c r="B18" s="184" t="s">
        <v>256</v>
      </c>
      <c r="C18" s="183" t="s">
        <v>267</v>
      </c>
      <c r="D18" s="188" t="s">
        <v>70</v>
      </c>
      <c r="E18" s="189" t="s">
        <v>77</v>
      </c>
      <c r="F18" s="189" t="s">
        <v>102</v>
      </c>
      <c r="G18" s="190" t="s">
        <v>143</v>
      </c>
      <c r="H18" s="191">
        <v>4.5</v>
      </c>
      <c r="I18" s="191">
        <v>6</v>
      </c>
      <c r="J18" s="191">
        <v>3.5</v>
      </c>
      <c r="K18" s="191">
        <v>26</v>
      </c>
      <c r="L18" s="192">
        <f t="shared" si="0"/>
        <v>14</v>
      </c>
      <c r="M18" s="187">
        <v>17</v>
      </c>
    </row>
    <row r="19" spans="1:13" ht="25.5">
      <c r="A19" s="183">
        <v>18</v>
      </c>
      <c r="B19" s="184" t="s">
        <v>258</v>
      </c>
      <c r="C19" s="183" t="s">
        <v>268</v>
      </c>
      <c r="D19" s="188" t="s">
        <v>185</v>
      </c>
      <c r="E19" s="189" t="s">
        <v>4</v>
      </c>
      <c r="F19" s="189" t="s">
        <v>186</v>
      </c>
      <c r="G19" s="190" t="s">
        <v>187</v>
      </c>
      <c r="H19" s="191">
        <v>4</v>
      </c>
      <c r="I19" s="191">
        <v>6.25</v>
      </c>
      <c r="J19" s="191">
        <v>4.75</v>
      </c>
      <c r="K19" s="191">
        <v>26.75</v>
      </c>
      <c r="L19" s="192">
        <f t="shared" si="0"/>
        <v>15</v>
      </c>
      <c r="M19" s="187">
        <v>18</v>
      </c>
    </row>
    <row r="20" spans="1:13" ht="25.5">
      <c r="A20" s="183">
        <v>19</v>
      </c>
      <c r="B20" s="184" t="s">
        <v>265</v>
      </c>
      <c r="C20" s="183" t="s">
        <v>269</v>
      </c>
      <c r="D20" s="188" t="s">
        <v>81</v>
      </c>
      <c r="E20" s="189" t="s">
        <v>71</v>
      </c>
      <c r="F20" s="189" t="s">
        <v>77</v>
      </c>
      <c r="G20" s="190" t="s">
        <v>187</v>
      </c>
      <c r="H20" s="191">
        <v>5.75</v>
      </c>
      <c r="I20" s="191">
        <v>7</v>
      </c>
      <c r="J20" s="191">
        <v>3.5</v>
      </c>
      <c r="K20" s="191">
        <v>30.5</v>
      </c>
      <c r="L20" s="192">
        <f t="shared" si="0"/>
        <v>16.25</v>
      </c>
      <c r="M20" s="187">
        <v>19</v>
      </c>
    </row>
    <row r="21" spans="1:13" ht="25.5">
      <c r="A21" s="183">
        <v>20</v>
      </c>
      <c r="B21" s="184" t="s">
        <v>265</v>
      </c>
      <c r="C21" s="183" t="s">
        <v>270</v>
      </c>
      <c r="D21" s="188" t="s">
        <v>81</v>
      </c>
      <c r="E21" s="189" t="s">
        <v>71</v>
      </c>
      <c r="F21" s="189" t="s">
        <v>4</v>
      </c>
      <c r="G21" s="190" t="s">
        <v>187</v>
      </c>
      <c r="H21" s="191">
        <v>5</v>
      </c>
      <c r="I21" s="191">
        <v>7.5</v>
      </c>
      <c r="J21" s="191">
        <v>4</v>
      </c>
      <c r="K21" s="191">
        <v>30.5</v>
      </c>
      <c r="L21" s="192">
        <f t="shared" si="0"/>
        <v>16.5</v>
      </c>
      <c r="M21" s="187">
        <v>20</v>
      </c>
    </row>
    <row r="22" spans="1:13" ht="25.5">
      <c r="A22" s="183">
        <v>21</v>
      </c>
      <c r="B22" s="184" t="s">
        <v>258</v>
      </c>
      <c r="C22" s="183" t="s">
        <v>271</v>
      </c>
      <c r="D22" s="188" t="s">
        <v>132</v>
      </c>
      <c r="E22" s="189" t="s">
        <v>71</v>
      </c>
      <c r="F22" s="189" t="s">
        <v>4</v>
      </c>
      <c r="G22" s="190" t="s">
        <v>188</v>
      </c>
      <c r="H22" s="191">
        <v>4</v>
      </c>
      <c r="I22" s="191">
        <v>7.25</v>
      </c>
      <c r="J22" s="191">
        <v>2</v>
      </c>
      <c r="K22" s="191">
        <v>25.5</v>
      </c>
      <c r="L22" s="192">
        <f t="shared" si="0"/>
        <v>13.25</v>
      </c>
      <c r="M22" s="187">
        <v>21</v>
      </c>
    </row>
    <row r="23" spans="1:13" ht="25.5">
      <c r="A23" s="183">
        <v>22</v>
      </c>
      <c r="B23" s="184" t="s">
        <v>254</v>
      </c>
      <c r="C23" s="183" t="s">
        <v>272</v>
      </c>
      <c r="D23" s="188" t="s">
        <v>75</v>
      </c>
      <c r="E23" s="189" t="s">
        <v>71</v>
      </c>
      <c r="F23" s="189" t="s">
        <v>4</v>
      </c>
      <c r="G23" s="190" t="s">
        <v>76</v>
      </c>
      <c r="H23" s="191">
        <v>6.5</v>
      </c>
      <c r="I23" s="191">
        <v>8.75</v>
      </c>
      <c r="J23" s="191">
        <v>3.75</v>
      </c>
      <c r="K23" s="191">
        <v>35.75</v>
      </c>
      <c r="L23" s="192">
        <f t="shared" si="0"/>
        <v>19</v>
      </c>
      <c r="M23" s="187">
        <v>22</v>
      </c>
    </row>
    <row r="24" spans="1:13" ht="25.5">
      <c r="A24" s="183">
        <v>23</v>
      </c>
      <c r="B24" s="184" t="s">
        <v>248</v>
      </c>
      <c r="C24" s="183" t="s">
        <v>273</v>
      </c>
      <c r="D24" s="188" t="s">
        <v>79</v>
      </c>
      <c r="E24" s="189" t="s">
        <v>71</v>
      </c>
      <c r="F24" s="189" t="s">
        <v>4</v>
      </c>
      <c r="G24" s="190" t="s">
        <v>162</v>
      </c>
      <c r="H24" s="191">
        <v>4.5</v>
      </c>
      <c r="I24" s="191">
        <v>7.5</v>
      </c>
      <c r="J24" s="191">
        <v>1.75</v>
      </c>
      <c r="K24" s="191">
        <v>27.25</v>
      </c>
      <c r="L24" s="192">
        <f t="shared" si="0"/>
        <v>13.75</v>
      </c>
      <c r="M24" s="187">
        <v>23</v>
      </c>
    </row>
    <row r="25" spans="1:13" ht="25.5">
      <c r="A25" s="183">
        <v>24</v>
      </c>
      <c r="B25" s="184" t="s">
        <v>254</v>
      </c>
      <c r="C25" s="183" t="s">
        <v>274</v>
      </c>
      <c r="D25" s="188" t="s">
        <v>70</v>
      </c>
      <c r="E25" s="189" t="s">
        <v>71</v>
      </c>
      <c r="F25" s="189" t="s">
        <v>77</v>
      </c>
      <c r="G25" s="190" t="s">
        <v>78</v>
      </c>
      <c r="H25" s="191">
        <v>6.75</v>
      </c>
      <c r="I25" s="191">
        <v>7.75</v>
      </c>
      <c r="J25" s="191">
        <v>5.5</v>
      </c>
      <c r="K25" s="191">
        <v>36</v>
      </c>
      <c r="L25" s="192">
        <f t="shared" si="0"/>
        <v>20</v>
      </c>
      <c r="M25" s="187">
        <v>24</v>
      </c>
    </row>
    <row r="26" spans="1:13" ht="25.5">
      <c r="A26" s="183">
        <v>25</v>
      </c>
      <c r="B26" s="184" t="s">
        <v>243</v>
      </c>
      <c r="C26" s="183" t="s">
        <v>275</v>
      </c>
      <c r="D26" s="188" t="s">
        <v>79</v>
      </c>
      <c r="E26" s="189" t="s">
        <v>71</v>
      </c>
      <c r="F26" s="189" t="s">
        <v>77</v>
      </c>
      <c r="G26" s="190" t="s">
        <v>62</v>
      </c>
      <c r="H26" s="191">
        <v>7.5</v>
      </c>
      <c r="I26" s="191">
        <v>10</v>
      </c>
      <c r="J26" s="191">
        <v>7.5</v>
      </c>
      <c r="K26" s="191">
        <v>44</v>
      </c>
      <c r="L26" s="192">
        <f t="shared" si="0"/>
        <v>25</v>
      </c>
      <c r="M26" s="187">
        <v>25</v>
      </c>
    </row>
    <row r="27" spans="1:13" ht="25.5">
      <c r="A27" s="183">
        <v>26</v>
      </c>
      <c r="B27" s="184" t="s">
        <v>254</v>
      </c>
      <c r="C27" s="183" t="s">
        <v>276</v>
      </c>
      <c r="D27" s="188" t="s">
        <v>79</v>
      </c>
      <c r="E27" s="189" t="s">
        <v>71</v>
      </c>
      <c r="F27" s="189" t="s">
        <v>80</v>
      </c>
      <c r="G27" s="190" t="s">
        <v>62</v>
      </c>
      <c r="H27" s="191">
        <v>7.25</v>
      </c>
      <c r="I27" s="191">
        <v>9</v>
      </c>
      <c r="J27" s="191">
        <v>8.5</v>
      </c>
      <c r="K27" s="191">
        <v>42</v>
      </c>
      <c r="L27" s="192">
        <f t="shared" si="0"/>
        <v>24.75</v>
      </c>
      <c r="M27" s="187">
        <v>26</v>
      </c>
    </row>
    <row r="28" spans="1:13" ht="25.5">
      <c r="A28" s="183">
        <v>27</v>
      </c>
      <c r="B28" s="184" t="s">
        <v>248</v>
      </c>
      <c r="C28" s="183" t="s">
        <v>277</v>
      </c>
      <c r="D28" s="188" t="s">
        <v>96</v>
      </c>
      <c r="E28" s="189" t="s">
        <v>77</v>
      </c>
      <c r="F28" s="189" t="s">
        <v>33</v>
      </c>
      <c r="G28" s="190" t="s">
        <v>62</v>
      </c>
      <c r="H28" s="191">
        <v>5</v>
      </c>
      <c r="I28" s="191">
        <v>6.75</v>
      </c>
      <c r="J28" s="191">
        <v>3.5</v>
      </c>
      <c r="K28" s="191">
        <v>28.5</v>
      </c>
      <c r="L28" s="192">
        <f t="shared" si="0"/>
        <v>15.25</v>
      </c>
      <c r="M28" s="187">
        <v>27</v>
      </c>
    </row>
    <row r="29" spans="1:13" ht="25.5">
      <c r="A29" s="183">
        <v>28</v>
      </c>
      <c r="B29" s="184" t="s">
        <v>243</v>
      </c>
      <c r="C29" s="183" t="s">
        <v>278</v>
      </c>
      <c r="D29" s="188" t="s">
        <v>96</v>
      </c>
      <c r="E29" s="189" t="s">
        <v>71</v>
      </c>
      <c r="F29" s="189" t="s">
        <v>10</v>
      </c>
      <c r="G29" s="190" t="s">
        <v>121</v>
      </c>
      <c r="H29" s="191">
        <v>6.5</v>
      </c>
      <c r="I29" s="191">
        <v>9.5</v>
      </c>
      <c r="J29" s="191">
        <v>6.5</v>
      </c>
      <c r="K29" s="191">
        <v>40</v>
      </c>
      <c r="L29" s="192">
        <f t="shared" si="0"/>
        <v>22.5</v>
      </c>
      <c r="M29" s="187">
        <v>28</v>
      </c>
    </row>
    <row r="30" spans="1:13" ht="25.5">
      <c r="A30" s="183">
        <v>29</v>
      </c>
      <c r="B30" s="184" t="s">
        <v>265</v>
      </c>
      <c r="C30" s="183" t="s">
        <v>279</v>
      </c>
      <c r="D30" s="188" t="s">
        <v>170</v>
      </c>
      <c r="E30" s="189" t="s">
        <v>71</v>
      </c>
      <c r="F30" s="189" t="s">
        <v>61</v>
      </c>
      <c r="G30" s="190" t="s">
        <v>218</v>
      </c>
      <c r="H30" s="191">
        <v>6</v>
      </c>
      <c r="I30" s="191">
        <v>8.5</v>
      </c>
      <c r="J30" s="191">
        <v>3.25</v>
      </c>
      <c r="K30" s="191">
        <v>33.75</v>
      </c>
      <c r="L30" s="192">
        <f t="shared" si="0"/>
        <v>17.75</v>
      </c>
      <c r="M30" s="187">
        <v>29</v>
      </c>
    </row>
    <row r="31" spans="1:13" ht="25.5">
      <c r="A31" s="183">
        <v>30</v>
      </c>
      <c r="B31" s="184" t="s">
        <v>243</v>
      </c>
      <c r="C31" s="183" t="s">
        <v>280</v>
      </c>
      <c r="D31" s="188" t="s">
        <v>122</v>
      </c>
      <c r="E31" s="189" t="s">
        <v>71</v>
      </c>
      <c r="F31" s="189" t="s">
        <v>73</v>
      </c>
      <c r="G31" s="190" t="s">
        <v>36</v>
      </c>
      <c r="H31" s="191">
        <v>6.5</v>
      </c>
      <c r="I31" s="191">
        <v>9</v>
      </c>
      <c r="J31" s="191">
        <v>6.25</v>
      </c>
      <c r="K31" s="191">
        <v>38.25</v>
      </c>
      <c r="L31" s="192">
        <f t="shared" si="0"/>
        <v>21.75</v>
      </c>
      <c r="M31" s="187">
        <v>30</v>
      </c>
    </row>
    <row r="32" spans="1:13" ht="25.5">
      <c r="A32" s="183">
        <v>31</v>
      </c>
      <c r="B32" s="184" t="s">
        <v>248</v>
      </c>
      <c r="C32" s="183" t="s">
        <v>281</v>
      </c>
      <c r="D32" s="188" t="s">
        <v>79</v>
      </c>
      <c r="E32" s="189" t="s">
        <v>77</v>
      </c>
      <c r="F32" s="189" t="s">
        <v>163</v>
      </c>
      <c r="G32" s="190" t="s">
        <v>36</v>
      </c>
      <c r="H32" s="191">
        <v>5.5</v>
      </c>
      <c r="I32" s="191">
        <v>5.75</v>
      </c>
      <c r="J32" s="191">
        <v>5.25</v>
      </c>
      <c r="K32" s="191">
        <v>29.25</v>
      </c>
      <c r="L32" s="192">
        <f t="shared" si="0"/>
        <v>16.5</v>
      </c>
      <c r="M32" s="187">
        <v>31</v>
      </c>
    </row>
    <row r="33" spans="1:13" ht="25.5">
      <c r="A33" s="183">
        <v>33</v>
      </c>
      <c r="B33" s="184" t="s">
        <v>265</v>
      </c>
      <c r="C33" s="183" t="s">
        <v>282</v>
      </c>
      <c r="D33" s="188" t="s">
        <v>79</v>
      </c>
      <c r="E33" s="189" t="s">
        <v>71</v>
      </c>
      <c r="F33" s="189" t="s">
        <v>102</v>
      </c>
      <c r="G33" s="190" t="s">
        <v>219</v>
      </c>
      <c r="H33" s="191">
        <v>4.75</v>
      </c>
      <c r="I33" s="191">
        <v>6.75</v>
      </c>
      <c r="J33" s="191">
        <v>2.25</v>
      </c>
      <c r="K33" s="191">
        <v>26.75</v>
      </c>
      <c r="L33" s="192">
        <f t="shared" si="0"/>
        <v>13.75</v>
      </c>
      <c r="M33" s="187">
        <v>32</v>
      </c>
    </row>
    <row r="34" spans="1:13" ht="25.5">
      <c r="A34" s="183">
        <v>34</v>
      </c>
      <c r="B34" s="184" t="s">
        <v>265</v>
      </c>
      <c r="C34" s="183" t="s">
        <v>283</v>
      </c>
      <c r="D34" s="188" t="s">
        <v>122</v>
      </c>
      <c r="E34" s="189" t="s">
        <v>71</v>
      </c>
      <c r="F34" s="189" t="s">
        <v>160</v>
      </c>
      <c r="G34" s="190" t="s">
        <v>197</v>
      </c>
      <c r="H34" s="191">
        <v>5</v>
      </c>
      <c r="I34" s="191">
        <v>6.25</v>
      </c>
      <c r="J34" s="191">
        <v>1.5</v>
      </c>
      <c r="K34" s="191">
        <v>25.5</v>
      </c>
      <c r="L34" s="192">
        <f aca="true" t="shared" si="1" ref="L34:L65">SUM(H34:J34)</f>
        <v>12.75</v>
      </c>
      <c r="M34" s="187">
        <v>33</v>
      </c>
    </row>
    <row r="35" spans="1:13" ht="25.5">
      <c r="A35" s="183">
        <v>35</v>
      </c>
      <c r="B35" s="184" t="s">
        <v>250</v>
      </c>
      <c r="C35" s="183" t="s">
        <v>284</v>
      </c>
      <c r="D35" s="188" t="s">
        <v>99</v>
      </c>
      <c r="E35" s="189" t="s">
        <v>77</v>
      </c>
      <c r="F35" s="189" t="s">
        <v>63</v>
      </c>
      <c r="G35" s="190" t="s">
        <v>123</v>
      </c>
      <c r="H35" s="191">
        <v>5.5</v>
      </c>
      <c r="I35" s="191">
        <v>8.25</v>
      </c>
      <c r="J35" s="191">
        <v>4.5</v>
      </c>
      <c r="K35" s="191">
        <v>33.5</v>
      </c>
      <c r="L35" s="192">
        <f t="shared" si="1"/>
        <v>18.25</v>
      </c>
      <c r="M35" s="187">
        <v>34</v>
      </c>
    </row>
    <row r="36" spans="1:13" ht="25.5">
      <c r="A36" s="183">
        <v>36</v>
      </c>
      <c r="B36" s="184" t="s">
        <v>243</v>
      </c>
      <c r="C36" s="183" t="s">
        <v>285</v>
      </c>
      <c r="D36" s="188" t="s">
        <v>96</v>
      </c>
      <c r="E36" s="189" t="s">
        <v>71</v>
      </c>
      <c r="F36" s="189" t="s">
        <v>77</v>
      </c>
      <c r="G36" s="190" t="s">
        <v>123</v>
      </c>
      <c r="H36" s="191">
        <v>8.5</v>
      </c>
      <c r="I36" s="191">
        <v>9.25</v>
      </c>
      <c r="J36" s="191">
        <v>7</v>
      </c>
      <c r="K36" s="191">
        <v>44</v>
      </c>
      <c r="L36" s="192">
        <f t="shared" si="1"/>
        <v>24.75</v>
      </c>
      <c r="M36" s="187">
        <v>35</v>
      </c>
    </row>
    <row r="37" spans="1:13" ht="25.5">
      <c r="A37" s="183">
        <v>37</v>
      </c>
      <c r="B37" s="184" t="s">
        <v>250</v>
      </c>
      <c r="C37" s="183" t="s">
        <v>286</v>
      </c>
      <c r="D37" s="188" t="s">
        <v>81</v>
      </c>
      <c r="E37" s="189" t="s">
        <v>71</v>
      </c>
      <c r="F37" s="189" t="s">
        <v>113</v>
      </c>
      <c r="G37" s="190" t="s">
        <v>124</v>
      </c>
      <c r="H37" s="191">
        <v>6.75</v>
      </c>
      <c r="I37" s="191">
        <v>8.5</v>
      </c>
      <c r="J37" s="191">
        <v>2.5</v>
      </c>
      <c r="K37" s="191">
        <v>34.5</v>
      </c>
      <c r="L37" s="192">
        <f t="shared" si="1"/>
        <v>17.75</v>
      </c>
      <c r="M37" s="187">
        <v>36</v>
      </c>
    </row>
    <row r="38" spans="1:13" ht="25.5">
      <c r="A38" s="183">
        <v>38</v>
      </c>
      <c r="B38" s="184" t="s">
        <v>243</v>
      </c>
      <c r="C38" s="183" t="s">
        <v>287</v>
      </c>
      <c r="D38" s="188" t="s">
        <v>70</v>
      </c>
      <c r="E38" s="189" t="s">
        <v>71</v>
      </c>
      <c r="F38" s="189" t="s">
        <v>72</v>
      </c>
      <c r="G38" s="190" t="s">
        <v>124</v>
      </c>
      <c r="H38" s="191">
        <v>7.5</v>
      </c>
      <c r="I38" s="191">
        <v>9</v>
      </c>
      <c r="J38" s="191">
        <v>4.5</v>
      </c>
      <c r="K38" s="191">
        <v>39</v>
      </c>
      <c r="L38" s="192">
        <f t="shared" si="1"/>
        <v>21</v>
      </c>
      <c r="M38" s="187">
        <v>37</v>
      </c>
    </row>
    <row r="39" spans="1:13" ht="25.5">
      <c r="A39" s="183">
        <v>39</v>
      </c>
      <c r="B39" s="184" t="s">
        <v>245</v>
      </c>
      <c r="C39" s="183" t="s">
        <v>288</v>
      </c>
      <c r="D39" s="188" t="s">
        <v>70</v>
      </c>
      <c r="E39" s="189" t="s">
        <v>71</v>
      </c>
      <c r="F39" s="189" t="s">
        <v>174</v>
      </c>
      <c r="G39" s="190" t="s">
        <v>124</v>
      </c>
      <c r="H39" s="191">
        <v>5.5</v>
      </c>
      <c r="I39" s="191">
        <v>4.25</v>
      </c>
      <c r="J39" s="191">
        <v>2.5</v>
      </c>
      <c r="K39" s="191">
        <v>23.5</v>
      </c>
      <c r="L39" s="192">
        <f t="shared" si="1"/>
        <v>12.25</v>
      </c>
      <c r="M39" s="187">
        <v>38</v>
      </c>
    </row>
    <row r="40" spans="1:13" ht="25.5">
      <c r="A40" s="183">
        <v>40</v>
      </c>
      <c r="B40" s="184" t="s">
        <v>248</v>
      </c>
      <c r="C40" s="183" t="s">
        <v>289</v>
      </c>
      <c r="D40" s="188" t="s">
        <v>87</v>
      </c>
      <c r="E40" s="189" t="s">
        <v>71</v>
      </c>
      <c r="F40" s="189" t="s">
        <v>158</v>
      </c>
      <c r="G40" s="190" t="s">
        <v>164</v>
      </c>
      <c r="H40" s="191">
        <v>5</v>
      </c>
      <c r="I40" s="191">
        <v>7.5</v>
      </c>
      <c r="J40" s="191">
        <v>7</v>
      </c>
      <c r="K40" s="191">
        <v>33.5</v>
      </c>
      <c r="L40" s="192">
        <f t="shared" si="1"/>
        <v>19.5</v>
      </c>
      <c r="M40" s="187">
        <v>39</v>
      </c>
    </row>
    <row r="41" spans="1:13" ht="25.5">
      <c r="A41" s="183">
        <v>41</v>
      </c>
      <c r="B41" s="184" t="s">
        <v>254</v>
      </c>
      <c r="C41" s="183" t="s">
        <v>290</v>
      </c>
      <c r="D41" s="188" t="s">
        <v>81</v>
      </c>
      <c r="E41" s="189" t="s">
        <v>71</v>
      </c>
      <c r="F41" s="189" t="s">
        <v>4</v>
      </c>
      <c r="G41" s="190" t="s">
        <v>82</v>
      </c>
      <c r="H41" s="191">
        <v>6.25</v>
      </c>
      <c r="I41" s="191">
        <v>9.5</v>
      </c>
      <c r="J41" s="191">
        <v>7.5</v>
      </c>
      <c r="K41" s="191">
        <v>40.5</v>
      </c>
      <c r="L41" s="192">
        <f t="shared" si="1"/>
        <v>23.25</v>
      </c>
      <c r="M41" s="187">
        <v>40</v>
      </c>
    </row>
    <row r="42" spans="1:13" ht="25.5">
      <c r="A42" s="183">
        <v>42</v>
      </c>
      <c r="B42" s="184" t="s">
        <v>248</v>
      </c>
      <c r="C42" s="183" t="s">
        <v>291</v>
      </c>
      <c r="D42" s="188" t="s">
        <v>165</v>
      </c>
      <c r="E42" s="189" t="s">
        <v>71</v>
      </c>
      <c r="F42" s="189" t="s">
        <v>166</v>
      </c>
      <c r="G42" s="190" t="s">
        <v>14</v>
      </c>
      <c r="H42" s="191">
        <v>7</v>
      </c>
      <c r="I42" s="191">
        <v>7.5</v>
      </c>
      <c r="J42" s="191">
        <v>4.5</v>
      </c>
      <c r="K42" s="191">
        <v>34.5</v>
      </c>
      <c r="L42" s="192">
        <f t="shared" si="1"/>
        <v>19</v>
      </c>
      <c r="M42" s="187">
        <v>41</v>
      </c>
    </row>
    <row r="43" spans="1:13" ht="25.5">
      <c r="A43" s="183">
        <v>43</v>
      </c>
      <c r="B43" s="184" t="s">
        <v>258</v>
      </c>
      <c r="C43" s="183" t="s">
        <v>292</v>
      </c>
      <c r="D43" s="188" t="s">
        <v>132</v>
      </c>
      <c r="E43" s="189" t="s">
        <v>71</v>
      </c>
      <c r="F43" s="189" t="s">
        <v>77</v>
      </c>
      <c r="G43" s="190" t="s">
        <v>14</v>
      </c>
      <c r="H43" s="191">
        <v>5.75</v>
      </c>
      <c r="I43" s="191">
        <v>7.25</v>
      </c>
      <c r="J43" s="191">
        <v>5.5</v>
      </c>
      <c r="K43" s="191">
        <v>33</v>
      </c>
      <c r="L43" s="192">
        <f t="shared" si="1"/>
        <v>18.5</v>
      </c>
      <c r="M43" s="187">
        <v>42</v>
      </c>
    </row>
    <row r="44" spans="1:13" ht="25.5">
      <c r="A44" s="183">
        <v>44</v>
      </c>
      <c r="B44" s="184" t="s">
        <v>248</v>
      </c>
      <c r="C44" s="183" t="s">
        <v>293</v>
      </c>
      <c r="D44" s="188" t="s">
        <v>81</v>
      </c>
      <c r="E44" s="189" t="s">
        <v>77</v>
      </c>
      <c r="F44" s="189" t="s">
        <v>63</v>
      </c>
      <c r="G44" s="190" t="s">
        <v>14</v>
      </c>
      <c r="H44" s="191">
        <v>7.25</v>
      </c>
      <c r="I44" s="191">
        <v>5.75</v>
      </c>
      <c r="J44" s="191">
        <v>3</v>
      </c>
      <c r="K44" s="191">
        <v>29.5</v>
      </c>
      <c r="L44" s="192">
        <f t="shared" si="1"/>
        <v>16</v>
      </c>
      <c r="M44" s="187">
        <v>43</v>
      </c>
    </row>
    <row r="45" spans="1:13" ht="25.5">
      <c r="A45" s="183">
        <v>45</v>
      </c>
      <c r="B45" s="184" t="s">
        <v>243</v>
      </c>
      <c r="C45" s="183" t="s">
        <v>294</v>
      </c>
      <c r="D45" s="188" t="s">
        <v>3</v>
      </c>
      <c r="E45" s="189" t="s">
        <v>71</v>
      </c>
      <c r="F45" s="189" t="s">
        <v>8</v>
      </c>
      <c r="G45" s="190" t="s">
        <v>84</v>
      </c>
      <c r="H45" s="191">
        <v>3</v>
      </c>
      <c r="I45" s="191">
        <v>9</v>
      </c>
      <c r="J45" s="191">
        <v>4.5</v>
      </c>
      <c r="K45" s="191">
        <v>29.5</v>
      </c>
      <c r="L45" s="192">
        <f t="shared" si="1"/>
        <v>16.5</v>
      </c>
      <c r="M45" s="187">
        <v>44</v>
      </c>
    </row>
    <row r="46" spans="1:13" ht="25.5">
      <c r="A46" s="183">
        <v>46</v>
      </c>
      <c r="B46" s="193" t="s">
        <v>295</v>
      </c>
      <c r="C46" s="183" t="s">
        <v>296</v>
      </c>
      <c r="D46" s="188" t="s">
        <v>70</v>
      </c>
      <c r="E46" s="189" t="s">
        <v>71</v>
      </c>
      <c r="F46" s="189" t="s">
        <v>83</v>
      </c>
      <c r="G46" s="190" t="s">
        <v>84</v>
      </c>
      <c r="H46" s="191">
        <v>5</v>
      </c>
      <c r="I46" s="191">
        <v>7.75</v>
      </c>
      <c r="J46" s="191">
        <v>4</v>
      </c>
      <c r="K46" s="191">
        <v>31</v>
      </c>
      <c r="L46" s="192">
        <f t="shared" si="1"/>
        <v>16.75</v>
      </c>
      <c r="M46" s="187">
        <v>45</v>
      </c>
    </row>
    <row r="47" spans="1:13" ht="25.5">
      <c r="A47" s="183">
        <v>47</v>
      </c>
      <c r="B47" s="184" t="s">
        <v>265</v>
      </c>
      <c r="C47" s="183" t="s">
        <v>297</v>
      </c>
      <c r="D47" s="188" t="s">
        <v>101</v>
      </c>
      <c r="E47" s="189" t="s">
        <v>71</v>
      </c>
      <c r="F47" s="189" t="s">
        <v>4</v>
      </c>
      <c r="G47" s="190" t="s">
        <v>5</v>
      </c>
      <c r="H47" s="191">
        <v>4.75</v>
      </c>
      <c r="I47" s="191">
        <v>6.5</v>
      </c>
      <c r="J47" s="191">
        <v>2.75</v>
      </c>
      <c r="K47" s="191">
        <v>26.25</v>
      </c>
      <c r="L47" s="192">
        <f t="shared" si="1"/>
        <v>14</v>
      </c>
      <c r="M47" s="187">
        <v>46</v>
      </c>
    </row>
    <row r="48" spans="1:13" ht="25.5">
      <c r="A48" s="183">
        <v>48</v>
      </c>
      <c r="B48" s="184" t="s">
        <v>258</v>
      </c>
      <c r="C48" s="183" t="s">
        <v>298</v>
      </c>
      <c r="D48" s="188" t="s">
        <v>79</v>
      </c>
      <c r="E48" s="189" t="s">
        <v>71</v>
      </c>
      <c r="F48" s="189" t="s">
        <v>4</v>
      </c>
      <c r="G48" s="190" t="s">
        <v>5</v>
      </c>
      <c r="H48" s="191">
        <v>5</v>
      </c>
      <c r="I48" s="191">
        <v>7.75</v>
      </c>
      <c r="J48" s="191">
        <v>4.75</v>
      </c>
      <c r="K48" s="191">
        <v>31.75</v>
      </c>
      <c r="L48" s="192">
        <f t="shared" si="1"/>
        <v>17.5</v>
      </c>
      <c r="M48" s="187">
        <v>47</v>
      </c>
    </row>
    <row r="49" spans="1:13" ht="25.5">
      <c r="A49" s="183">
        <v>49</v>
      </c>
      <c r="B49" s="184" t="s">
        <v>248</v>
      </c>
      <c r="C49" s="183" t="s">
        <v>299</v>
      </c>
      <c r="D49" s="188" t="s">
        <v>132</v>
      </c>
      <c r="E49" s="189" t="s">
        <v>77</v>
      </c>
      <c r="F49" s="189" t="s">
        <v>152</v>
      </c>
      <c r="G49" s="190" t="s">
        <v>167</v>
      </c>
      <c r="H49" s="191">
        <v>6.75</v>
      </c>
      <c r="I49" s="191">
        <v>7.5</v>
      </c>
      <c r="J49" s="191">
        <v>4</v>
      </c>
      <c r="K49" s="191">
        <v>34</v>
      </c>
      <c r="L49" s="192">
        <f t="shared" si="1"/>
        <v>18.25</v>
      </c>
      <c r="M49" s="187">
        <v>48</v>
      </c>
    </row>
    <row r="50" spans="1:13" ht="25.5">
      <c r="A50" s="183">
        <v>50</v>
      </c>
      <c r="B50" s="184" t="s">
        <v>245</v>
      </c>
      <c r="C50" s="183" t="s">
        <v>300</v>
      </c>
      <c r="D50" s="188" t="s">
        <v>81</v>
      </c>
      <c r="E50" s="189" t="s">
        <v>71</v>
      </c>
      <c r="F50" s="189" t="s">
        <v>77</v>
      </c>
      <c r="G50" s="190" t="s">
        <v>99</v>
      </c>
      <c r="H50" s="191">
        <v>6</v>
      </c>
      <c r="I50" s="191">
        <v>4.25</v>
      </c>
      <c r="J50" s="191">
        <v>2.5</v>
      </c>
      <c r="K50" s="191">
        <v>24.5</v>
      </c>
      <c r="L50" s="192">
        <f t="shared" si="1"/>
        <v>12.75</v>
      </c>
      <c r="M50" s="187">
        <v>49</v>
      </c>
    </row>
    <row r="51" spans="1:13" ht="25.5">
      <c r="A51" s="183">
        <v>51</v>
      </c>
      <c r="B51" s="184" t="s">
        <v>243</v>
      </c>
      <c r="C51" s="183" t="s">
        <v>301</v>
      </c>
      <c r="D51" s="188" t="s">
        <v>125</v>
      </c>
      <c r="E51" s="189" t="s">
        <v>71</v>
      </c>
      <c r="F51" s="189" t="s">
        <v>116</v>
      </c>
      <c r="G51" s="190" t="s">
        <v>126</v>
      </c>
      <c r="H51" s="191">
        <v>6.5</v>
      </c>
      <c r="I51" s="191">
        <v>7.25</v>
      </c>
      <c r="J51" s="191">
        <v>7.25</v>
      </c>
      <c r="K51" s="191">
        <v>37.25</v>
      </c>
      <c r="L51" s="192">
        <f t="shared" si="1"/>
        <v>21</v>
      </c>
      <c r="M51" s="187">
        <v>50</v>
      </c>
    </row>
    <row r="52" spans="1:13" ht="25.5">
      <c r="A52" s="183">
        <v>52</v>
      </c>
      <c r="B52" s="184" t="s">
        <v>243</v>
      </c>
      <c r="C52" s="183" t="s">
        <v>302</v>
      </c>
      <c r="D52" s="188" t="s">
        <v>127</v>
      </c>
      <c r="E52" s="189" t="s">
        <v>71</v>
      </c>
      <c r="F52" s="189" t="s">
        <v>128</v>
      </c>
      <c r="G52" s="190" t="s">
        <v>126</v>
      </c>
      <c r="H52" s="191">
        <v>4.75</v>
      </c>
      <c r="I52" s="191">
        <v>9.5</v>
      </c>
      <c r="J52" s="191">
        <v>7.25</v>
      </c>
      <c r="K52" s="191">
        <v>37.25</v>
      </c>
      <c r="L52" s="192">
        <f t="shared" si="1"/>
        <v>21.5</v>
      </c>
      <c r="M52" s="187">
        <v>51</v>
      </c>
    </row>
    <row r="53" spans="1:13" ht="25.5">
      <c r="A53" s="183">
        <v>53</v>
      </c>
      <c r="B53" s="184" t="s">
        <v>256</v>
      </c>
      <c r="C53" s="183" t="s">
        <v>303</v>
      </c>
      <c r="D53" s="188" t="s">
        <v>70</v>
      </c>
      <c r="E53" s="189" t="s">
        <v>71</v>
      </c>
      <c r="F53" s="189" t="s">
        <v>83</v>
      </c>
      <c r="G53" s="190" t="s">
        <v>126</v>
      </c>
      <c r="H53" s="191">
        <v>4.5</v>
      </c>
      <c r="I53" s="191">
        <v>6.75</v>
      </c>
      <c r="J53" s="191">
        <v>6.5</v>
      </c>
      <c r="K53" s="191">
        <v>30.5</v>
      </c>
      <c r="L53" s="192">
        <f t="shared" si="1"/>
        <v>17.75</v>
      </c>
      <c r="M53" s="187">
        <v>52</v>
      </c>
    </row>
    <row r="54" spans="1:13" s="200" customFormat="1" ht="25.5">
      <c r="A54" s="183">
        <v>54</v>
      </c>
      <c r="B54" s="193" t="s">
        <v>304</v>
      </c>
      <c r="C54" s="183" t="s">
        <v>305</v>
      </c>
      <c r="D54" s="194" t="s">
        <v>306</v>
      </c>
      <c r="E54" s="195"/>
      <c r="F54" s="196" t="s">
        <v>83</v>
      </c>
      <c r="G54" s="197" t="s">
        <v>126</v>
      </c>
      <c r="H54" s="198">
        <v>5.5</v>
      </c>
      <c r="I54" s="199">
        <v>2.25</v>
      </c>
      <c r="J54" s="199">
        <v>3.5</v>
      </c>
      <c r="K54" s="198">
        <v>20.5</v>
      </c>
      <c r="L54" s="192">
        <f t="shared" si="1"/>
        <v>11.25</v>
      </c>
      <c r="M54" s="187">
        <v>53</v>
      </c>
    </row>
    <row r="55" spans="1:13" ht="25.5">
      <c r="A55" s="183">
        <v>55</v>
      </c>
      <c r="B55" s="184" t="s">
        <v>250</v>
      </c>
      <c r="C55" s="183" t="s">
        <v>307</v>
      </c>
      <c r="D55" s="188" t="s">
        <v>3</v>
      </c>
      <c r="E55" s="189" t="s">
        <v>71</v>
      </c>
      <c r="F55" s="189" t="s">
        <v>10</v>
      </c>
      <c r="G55" s="190" t="s">
        <v>142</v>
      </c>
      <c r="H55" s="191">
        <v>6.75</v>
      </c>
      <c r="I55" s="191">
        <v>6.5</v>
      </c>
      <c r="J55" s="191">
        <v>6.5</v>
      </c>
      <c r="K55" s="191">
        <v>34.5</v>
      </c>
      <c r="L55" s="192">
        <f t="shared" si="1"/>
        <v>19.75</v>
      </c>
      <c r="M55" s="187">
        <v>54</v>
      </c>
    </row>
    <row r="56" spans="1:13" ht="25.5">
      <c r="A56" s="183">
        <v>56</v>
      </c>
      <c r="B56" s="184" t="s">
        <v>250</v>
      </c>
      <c r="C56" s="183" t="s">
        <v>308</v>
      </c>
      <c r="D56" s="188" t="s">
        <v>101</v>
      </c>
      <c r="E56" s="189" t="s">
        <v>70</v>
      </c>
      <c r="F56" s="189" t="s">
        <v>143</v>
      </c>
      <c r="G56" s="190" t="s">
        <v>144</v>
      </c>
      <c r="H56" s="191">
        <v>7</v>
      </c>
      <c r="I56" s="191">
        <v>7.75</v>
      </c>
      <c r="J56" s="191">
        <v>5</v>
      </c>
      <c r="K56" s="191">
        <v>36</v>
      </c>
      <c r="L56" s="192">
        <f t="shared" si="1"/>
        <v>19.75</v>
      </c>
      <c r="M56" s="187">
        <v>55</v>
      </c>
    </row>
    <row r="57" spans="1:13" ht="25.5">
      <c r="A57" s="183">
        <v>57</v>
      </c>
      <c r="B57" s="184" t="s">
        <v>248</v>
      </c>
      <c r="C57" s="183" t="s">
        <v>309</v>
      </c>
      <c r="D57" s="188" t="s">
        <v>107</v>
      </c>
      <c r="E57" s="189" t="s">
        <v>71</v>
      </c>
      <c r="F57" s="189" t="s">
        <v>4</v>
      </c>
      <c r="G57" s="190" t="s">
        <v>168</v>
      </c>
      <c r="H57" s="191">
        <v>5.75</v>
      </c>
      <c r="I57" s="191">
        <v>8.75</v>
      </c>
      <c r="J57" s="191">
        <v>3.25</v>
      </c>
      <c r="K57" s="191">
        <v>33.75</v>
      </c>
      <c r="L57" s="192">
        <f t="shared" si="1"/>
        <v>17.75</v>
      </c>
      <c r="M57" s="187">
        <v>56</v>
      </c>
    </row>
    <row r="58" spans="1:13" ht="25.5">
      <c r="A58" s="183">
        <v>58</v>
      </c>
      <c r="B58" s="184" t="s">
        <v>245</v>
      </c>
      <c r="C58" s="183" t="s">
        <v>310</v>
      </c>
      <c r="D58" s="188" t="s">
        <v>70</v>
      </c>
      <c r="E58" s="189" t="s">
        <v>71</v>
      </c>
      <c r="F58" s="189" t="s">
        <v>4</v>
      </c>
      <c r="G58" s="190" t="s">
        <v>199</v>
      </c>
      <c r="H58" s="191">
        <v>5.75</v>
      </c>
      <c r="I58" s="191">
        <v>8.25</v>
      </c>
      <c r="J58" s="191">
        <v>2.5</v>
      </c>
      <c r="K58" s="191">
        <v>32</v>
      </c>
      <c r="L58" s="192">
        <f t="shared" si="1"/>
        <v>16.5</v>
      </c>
      <c r="M58" s="187">
        <v>57</v>
      </c>
    </row>
    <row r="59" spans="1:13" ht="25.5">
      <c r="A59" s="183">
        <v>59</v>
      </c>
      <c r="B59" s="184" t="s">
        <v>254</v>
      </c>
      <c r="C59" s="183" t="s">
        <v>311</v>
      </c>
      <c r="D59" s="188" t="s">
        <v>85</v>
      </c>
      <c r="E59" s="189" t="s">
        <v>71</v>
      </c>
      <c r="F59" s="189" t="s">
        <v>4</v>
      </c>
      <c r="G59" s="190" t="s">
        <v>86</v>
      </c>
      <c r="H59" s="191">
        <v>6</v>
      </c>
      <c r="I59" s="191">
        <v>8.5</v>
      </c>
      <c r="J59" s="191">
        <v>2.5</v>
      </c>
      <c r="K59" s="191">
        <v>33</v>
      </c>
      <c r="L59" s="192">
        <f t="shared" si="1"/>
        <v>17</v>
      </c>
      <c r="M59" s="187">
        <v>58</v>
      </c>
    </row>
    <row r="60" spans="1:13" ht="25.5">
      <c r="A60" s="183">
        <v>60</v>
      </c>
      <c r="B60" s="193" t="s">
        <v>245</v>
      </c>
      <c r="C60" s="183" t="s">
        <v>312</v>
      </c>
      <c r="D60" s="188" t="s">
        <v>79</v>
      </c>
      <c r="E60" s="189" t="s">
        <v>71</v>
      </c>
      <c r="F60" s="189" t="s">
        <v>83</v>
      </c>
      <c r="G60" s="190" t="s">
        <v>200</v>
      </c>
      <c r="H60" s="191">
        <v>4</v>
      </c>
      <c r="I60" s="191">
        <v>7.75</v>
      </c>
      <c r="J60" s="191">
        <v>3.75</v>
      </c>
      <c r="K60" s="191">
        <v>27.25</v>
      </c>
      <c r="L60" s="192">
        <f t="shared" si="1"/>
        <v>15.5</v>
      </c>
      <c r="M60" s="187">
        <v>59</v>
      </c>
    </row>
    <row r="61" spans="1:13" ht="25.5">
      <c r="A61" s="183">
        <v>61</v>
      </c>
      <c r="B61" s="184" t="s">
        <v>245</v>
      </c>
      <c r="C61" s="183" t="s">
        <v>313</v>
      </c>
      <c r="D61" s="188" t="s">
        <v>79</v>
      </c>
      <c r="E61" s="189" t="s">
        <v>71</v>
      </c>
      <c r="F61" s="189" t="s">
        <v>72</v>
      </c>
      <c r="G61" s="190" t="s">
        <v>177</v>
      </c>
      <c r="H61" s="191">
        <v>6.75</v>
      </c>
      <c r="I61" s="191">
        <v>7.5</v>
      </c>
      <c r="J61" s="191">
        <v>3.75</v>
      </c>
      <c r="K61" s="191">
        <v>33.75</v>
      </c>
      <c r="L61" s="192">
        <f t="shared" si="1"/>
        <v>18</v>
      </c>
      <c r="M61" s="187">
        <v>60</v>
      </c>
    </row>
    <row r="62" spans="1:13" ht="25.5">
      <c r="A62" s="183">
        <v>62</v>
      </c>
      <c r="B62" s="184" t="s">
        <v>250</v>
      </c>
      <c r="C62" s="183" t="s">
        <v>314</v>
      </c>
      <c r="D62" s="188" t="s">
        <v>79</v>
      </c>
      <c r="E62" s="189" t="s">
        <v>71</v>
      </c>
      <c r="F62" s="189" t="s">
        <v>10</v>
      </c>
      <c r="G62" s="190" t="s">
        <v>72</v>
      </c>
      <c r="H62" s="191">
        <v>5.75</v>
      </c>
      <c r="I62" s="191">
        <v>6</v>
      </c>
      <c r="J62" s="191">
        <v>3.75</v>
      </c>
      <c r="K62" s="191">
        <v>28.75</v>
      </c>
      <c r="L62" s="192">
        <f t="shared" si="1"/>
        <v>15.5</v>
      </c>
      <c r="M62" s="187">
        <v>61</v>
      </c>
    </row>
    <row r="63" spans="1:13" ht="25.5">
      <c r="A63" s="183">
        <v>63</v>
      </c>
      <c r="B63" s="184" t="s">
        <v>245</v>
      </c>
      <c r="C63" s="183" t="s">
        <v>315</v>
      </c>
      <c r="D63" s="188" t="s">
        <v>201</v>
      </c>
      <c r="E63" s="189" t="s">
        <v>71</v>
      </c>
      <c r="F63" s="189" t="s">
        <v>77</v>
      </c>
      <c r="G63" s="190" t="s">
        <v>37</v>
      </c>
      <c r="H63" s="191">
        <v>5</v>
      </c>
      <c r="I63" s="191">
        <v>5.75</v>
      </c>
      <c r="J63" s="191">
        <v>3.25</v>
      </c>
      <c r="K63" s="191">
        <v>26.25</v>
      </c>
      <c r="L63" s="192">
        <f t="shared" si="1"/>
        <v>14</v>
      </c>
      <c r="M63" s="187">
        <v>62</v>
      </c>
    </row>
    <row r="64" spans="1:13" ht="25.5">
      <c r="A64" s="183">
        <v>64</v>
      </c>
      <c r="B64" s="184" t="s">
        <v>243</v>
      </c>
      <c r="C64" s="183" t="s">
        <v>316</v>
      </c>
      <c r="D64" s="188" t="s">
        <v>79</v>
      </c>
      <c r="E64" s="189" t="s">
        <v>71</v>
      </c>
      <c r="F64" s="189" t="s">
        <v>4</v>
      </c>
      <c r="G64" s="190" t="s">
        <v>37</v>
      </c>
      <c r="H64" s="191">
        <v>6.25</v>
      </c>
      <c r="I64" s="191">
        <v>9</v>
      </c>
      <c r="J64" s="191">
        <v>5</v>
      </c>
      <c r="K64" s="191">
        <v>37</v>
      </c>
      <c r="L64" s="192">
        <f t="shared" si="1"/>
        <v>20.25</v>
      </c>
      <c r="M64" s="187">
        <v>63</v>
      </c>
    </row>
    <row r="65" spans="1:13" ht="25.5">
      <c r="A65" s="183">
        <v>65</v>
      </c>
      <c r="B65" s="184" t="s">
        <v>254</v>
      </c>
      <c r="C65" s="183" t="s">
        <v>317</v>
      </c>
      <c r="D65" s="188" t="s">
        <v>79</v>
      </c>
      <c r="E65" s="189" t="s">
        <v>71</v>
      </c>
      <c r="F65" s="189" t="s">
        <v>4</v>
      </c>
      <c r="G65" s="190" t="s">
        <v>37</v>
      </c>
      <c r="H65" s="191">
        <v>5.5</v>
      </c>
      <c r="I65" s="191">
        <v>9</v>
      </c>
      <c r="J65" s="191">
        <v>6</v>
      </c>
      <c r="K65" s="191">
        <v>36.5</v>
      </c>
      <c r="L65" s="192">
        <f t="shared" si="1"/>
        <v>20.5</v>
      </c>
      <c r="M65" s="187">
        <v>64</v>
      </c>
    </row>
    <row r="66" spans="1:13" ht="25.5">
      <c r="A66" s="183">
        <v>66</v>
      </c>
      <c r="B66" s="184" t="s">
        <v>254</v>
      </c>
      <c r="C66" s="183" t="s">
        <v>318</v>
      </c>
      <c r="D66" s="188" t="s">
        <v>75</v>
      </c>
      <c r="E66" s="189" t="s">
        <v>71</v>
      </c>
      <c r="F66" s="189" t="s">
        <v>77</v>
      </c>
      <c r="G66" s="190" t="s">
        <v>87</v>
      </c>
      <c r="H66" s="191">
        <v>6.75</v>
      </c>
      <c r="I66" s="191">
        <v>8.5</v>
      </c>
      <c r="J66" s="191">
        <v>5.5</v>
      </c>
      <c r="K66" s="191">
        <v>37.5</v>
      </c>
      <c r="L66" s="192">
        <f aca="true" t="shared" si="2" ref="L66:L97">SUM(H66:J66)</f>
        <v>20.75</v>
      </c>
      <c r="M66" s="187">
        <v>65</v>
      </c>
    </row>
    <row r="67" spans="1:13" ht="25.5">
      <c r="A67" s="183">
        <v>67</v>
      </c>
      <c r="B67" s="184" t="s">
        <v>248</v>
      </c>
      <c r="C67" s="183" t="s">
        <v>319</v>
      </c>
      <c r="D67" s="188" t="s">
        <v>86</v>
      </c>
      <c r="E67" s="189" t="s">
        <v>71</v>
      </c>
      <c r="F67" s="189" t="s">
        <v>147</v>
      </c>
      <c r="G67" s="190" t="s">
        <v>87</v>
      </c>
      <c r="H67" s="191">
        <v>5.75</v>
      </c>
      <c r="I67" s="191">
        <v>7.5</v>
      </c>
      <c r="J67" s="191">
        <v>3</v>
      </c>
      <c r="K67" s="191">
        <v>31</v>
      </c>
      <c r="L67" s="192">
        <f t="shared" si="2"/>
        <v>16.25</v>
      </c>
      <c r="M67" s="187">
        <v>66</v>
      </c>
    </row>
    <row r="68" spans="1:13" ht="25.5">
      <c r="A68" s="183">
        <v>68</v>
      </c>
      <c r="B68" s="193" t="s">
        <v>243</v>
      </c>
      <c r="C68" s="183" t="s">
        <v>320</v>
      </c>
      <c r="D68" s="188" t="s">
        <v>81</v>
      </c>
      <c r="E68" s="189" t="s">
        <v>71</v>
      </c>
      <c r="F68" s="189" t="s">
        <v>6</v>
      </c>
      <c r="G68" s="190" t="s">
        <v>87</v>
      </c>
      <c r="H68" s="191">
        <v>7.5</v>
      </c>
      <c r="I68" s="191">
        <v>9</v>
      </c>
      <c r="J68" s="191">
        <v>8</v>
      </c>
      <c r="K68" s="191">
        <v>42.5</v>
      </c>
      <c r="L68" s="192">
        <f t="shared" si="2"/>
        <v>24.5</v>
      </c>
      <c r="M68" s="187">
        <v>67</v>
      </c>
    </row>
    <row r="69" spans="1:13" ht="25.5">
      <c r="A69" s="183">
        <v>69</v>
      </c>
      <c r="B69" s="184" t="s">
        <v>265</v>
      </c>
      <c r="C69" s="183" t="s">
        <v>321</v>
      </c>
      <c r="D69" s="188" t="s">
        <v>81</v>
      </c>
      <c r="E69" s="189" t="s">
        <v>77</v>
      </c>
      <c r="F69" s="189" t="s">
        <v>6</v>
      </c>
      <c r="G69" s="190" t="s">
        <v>87</v>
      </c>
      <c r="H69" s="191">
        <v>5</v>
      </c>
      <c r="I69" s="191">
        <v>6.25</v>
      </c>
      <c r="J69" s="191">
        <v>4.25</v>
      </c>
      <c r="K69" s="191">
        <v>28.25</v>
      </c>
      <c r="L69" s="192">
        <f t="shared" si="2"/>
        <v>15.5</v>
      </c>
      <c r="M69" s="187">
        <v>68</v>
      </c>
    </row>
    <row r="70" spans="1:13" ht="25.5">
      <c r="A70" s="183">
        <v>70</v>
      </c>
      <c r="B70" s="193" t="s">
        <v>295</v>
      </c>
      <c r="C70" s="183" t="s">
        <v>322</v>
      </c>
      <c r="D70" s="188" t="s">
        <v>70</v>
      </c>
      <c r="E70" s="189" t="s">
        <v>71</v>
      </c>
      <c r="F70" s="189" t="s">
        <v>77</v>
      </c>
      <c r="G70" s="190" t="s">
        <v>87</v>
      </c>
      <c r="H70" s="191">
        <v>7.5</v>
      </c>
      <c r="I70" s="191">
        <v>9.25</v>
      </c>
      <c r="J70" s="191">
        <v>8.5</v>
      </c>
      <c r="K70" s="191">
        <v>43.5</v>
      </c>
      <c r="L70" s="192">
        <f t="shared" si="2"/>
        <v>25.25</v>
      </c>
      <c r="M70" s="187">
        <v>69</v>
      </c>
    </row>
    <row r="71" spans="1:13" ht="25.5">
      <c r="A71" s="183">
        <v>71</v>
      </c>
      <c r="B71" s="184" t="s">
        <v>254</v>
      </c>
      <c r="C71" s="183" t="s">
        <v>323</v>
      </c>
      <c r="D71" s="188" t="s">
        <v>70</v>
      </c>
      <c r="E71" s="189" t="s">
        <v>71</v>
      </c>
      <c r="F71" s="189" t="s">
        <v>88</v>
      </c>
      <c r="G71" s="190" t="s">
        <v>87</v>
      </c>
      <c r="H71" s="191">
        <v>5.75</v>
      </c>
      <c r="I71" s="191">
        <v>8.75</v>
      </c>
      <c r="J71" s="191">
        <v>4.5</v>
      </c>
      <c r="K71" s="191">
        <v>35</v>
      </c>
      <c r="L71" s="192">
        <f t="shared" si="2"/>
        <v>19</v>
      </c>
      <c r="M71" s="187">
        <v>70</v>
      </c>
    </row>
    <row r="72" spans="1:13" ht="25.5">
      <c r="A72" s="183">
        <v>72</v>
      </c>
      <c r="B72" s="193" t="s">
        <v>324</v>
      </c>
      <c r="C72" s="183" t="s">
        <v>325</v>
      </c>
      <c r="D72" s="188" t="s">
        <v>96</v>
      </c>
      <c r="E72" s="189" t="s">
        <v>71</v>
      </c>
      <c r="F72" s="189" t="s">
        <v>102</v>
      </c>
      <c r="G72" s="190" t="s">
        <v>169</v>
      </c>
      <c r="H72" s="191">
        <v>4.5</v>
      </c>
      <c r="I72" s="191">
        <v>4</v>
      </c>
      <c r="J72" s="191">
        <v>3.5</v>
      </c>
      <c r="K72" s="191">
        <v>22</v>
      </c>
      <c r="L72" s="192">
        <f t="shared" si="2"/>
        <v>12</v>
      </c>
      <c r="M72" s="187">
        <v>71</v>
      </c>
    </row>
    <row r="73" spans="1:13" ht="25.5">
      <c r="A73" s="183">
        <v>73</v>
      </c>
      <c r="B73" s="184" t="s">
        <v>256</v>
      </c>
      <c r="C73" s="183" t="s">
        <v>326</v>
      </c>
      <c r="D73" s="188" t="s">
        <v>87</v>
      </c>
      <c r="E73" s="189" t="s">
        <v>77</v>
      </c>
      <c r="F73" s="189" t="s">
        <v>148</v>
      </c>
      <c r="G73" s="190" t="s">
        <v>224</v>
      </c>
      <c r="H73" s="191">
        <v>4.5</v>
      </c>
      <c r="I73" s="191">
        <v>4.5</v>
      </c>
      <c r="J73" s="191">
        <v>5.25</v>
      </c>
      <c r="K73" s="191">
        <v>23.75</v>
      </c>
      <c r="L73" s="192">
        <f t="shared" si="2"/>
        <v>14.25</v>
      </c>
      <c r="M73" s="187">
        <v>72</v>
      </c>
    </row>
    <row r="74" spans="1:13" ht="25.5">
      <c r="A74" s="183">
        <v>74</v>
      </c>
      <c r="B74" s="184" t="s">
        <v>243</v>
      </c>
      <c r="C74" s="183" t="s">
        <v>327</v>
      </c>
      <c r="D74" s="188" t="s">
        <v>99</v>
      </c>
      <c r="E74" s="189" t="s">
        <v>77</v>
      </c>
      <c r="F74" s="189" t="s">
        <v>6</v>
      </c>
      <c r="G74" s="190" t="s">
        <v>129</v>
      </c>
      <c r="H74" s="191">
        <v>7</v>
      </c>
      <c r="I74" s="191">
        <v>8.75</v>
      </c>
      <c r="J74" s="191">
        <v>6.5</v>
      </c>
      <c r="K74" s="191">
        <v>39.5</v>
      </c>
      <c r="L74" s="192">
        <f t="shared" si="2"/>
        <v>22.25</v>
      </c>
      <c r="M74" s="187">
        <v>73</v>
      </c>
    </row>
    <row r="75" spans="1:13" ht="25.5">
      <c r="A75" s="183">
        <v>75</v>
      </c>
      <c r="B75" s="184" t="s">
        <v>243</v>
      </c>
      <c r="C75" s="183" t="s">
        <v>328</v>
      </c>
      <c r="D75" s="188" t="s">
        <v>96</v>
      </c>
      <c r="E75" s="189" t="s">
        <v>77</v>
      </c>
      <c r="F75" s="189" t="s">
        <v>6</v>
      </c>
      <c r="G75" s="190" t="s">
        <v>129</v>
      </c>
      <c r="H75" s="191">
        <v>6</v>
      </c>
      <c r="I75" s="191">
        <v>8.5</v>
      </c>
      <c r="J75" s="191">
        <v>5.75</v>
      </c>
      <c r="K75" s="191">
        <v>35.75</v>
      </c>
      <c r="L75" s="192">
        <f t="shared" si="2"/>
        <v>20.25</v>
      </c>
      <c r="M75" s="187">
        <v>74</v>
      </c>
    </row>
    <row r="76" spans="1:13" ht="25.5">
      <c r="A76" s="183">
        <v>76</v>
      </c>
      <c r="B76" s="184" t="s">
        <v>250</v>
      </c>
      <c r="C76" s="183" t="s">
        <v>329</v>
      </c>
      <c r="D76" s="188" t="s">
        <v>70</v>
      </c>
      <c r="E76" s="189" t="s">
        <v>71</v>
      </c>
      <c r="F76" s="189" t="s">
        <v>77</v>
      </c>
      <c r="G76" s="190" t="s">
        <v>129</v>
      </c>
      <c r="H76" s="191">
        <v>7.25</v>
      </c>
      <c r="I76" s="191">
        <v>7.5</v>
      </c>
      <c r="J76" s="191">
        <v>4.25</v>
      </c>
      <c r="K76" s="191">
        <v>35.25</v>
      </c>
      <c r="L76" s="192">
        <f t="shared" si="2"/>
        <v>19</v>
      </c>
      <c r="M76" s="187">
        <v>75</v>
      </c>
    </row>
    <row r="77" spans="1:13" ht="25.5">
      <c r="A77" s="183">
        <v>77</v>
      </c>
      <c r="B77" s="184" t="s">
        <v>248</v>
      </c>
      <c r="C77" s="183" t="s">
        <v>330</v>
      </c>
      <c r="D77" s="188" t="s">
        <v>70</v>
      </c>
      <c r="E77" s="189" t="s">
        <v>170</v>
      </c>
      <c r="F77" s="189" t="s">
        <v>6</v>
      </c>
      <c r="G77" s="190" t="s">
        <v>129</v>
      </c>
      <c r="H77" s="191">
        <v>6</v>
      </c>
      <c r="I77" s="191">
        <v>7</v>
      </c>
      <c r="J77" s="191">
        <v>5.5</v>
      </c>
      <c r="K77" s="191">
        <v>32.5</v>
      </c>
      <c r="L77" s="192">
        <f t="shared" si="2"/>
        <v>18.5</v>
      </c>
      <c r="M77" s="187">
        <v>76</v>
      </c>
    </row>
    <row r="78" spans="1:13" ht="25.5">
      <c r="A78" s="183">
        <v>78</v>
      </c>
      <c r="B78" s="184" t="s">
        <v>265</v>
      </c>
      <c r="C78" s="183" t="s">
        <v>331</v>
      </c>
      <c r="D78" s="188" t="s">
        <v>70</v>
      </c>
      <c r="E78" s="189" t="s">
        <v>71</v>
      </c>
      <c r="F78" s="189" t="s">
        <v>77</v>
      </c>
      <c r="G78" s="190" t="s">
        <v>129</v>
      </c>
      <c r="H78" s="191">
        <v>5.5</v>
      </c>
      <c r="I78" s="191">
        <v>4</v>
      </c>
      <c r="J78" s="191">
        <v>4.75</v>
      </c>
      <c r="K78" s="191">
        <v>25.25</v>
      </c>
      <c r="L78" s="192">
        <f t="shared" si="2"/>
        <v>14.25</v>
      </c>
      <c r="M78" s="187">
        <v>77</v>
      </c>
    </row>
    <row r="79" spans="1:13" ht="25.5">
      <c r="A79" s="183">
        <v>79</v>
      </c>
      <c r="B79" s="184" t="s">
        <v>256</v>
      </c>
      <c r="C79" s="183" t="s">
        <v>332</v>
      </c>
      <c r="D79" s="188" t="s">
        <v>170</v>
      </c>
      <c r="E79" s="189" t="s">
        <v>71</v>
      </c>
      <c r="F79" s="189" t="s">
        <v>77</v>
      </c>
      <c r="G79" s="190" t="s">
        <v>202</v>
      </c>
      <c r="H79" s="191">
        <v>5.75</v>
      </c>
      <c r="I79" s="191">
        <v>2.25</v>
      </c>
      <c r="J79" s="191">
        <v>3.5</v>
      </c>
      <c r="K79" s="191">
        <v>21</v>
      </c>
      <c r="L79" s="192">
        <f t="shared" si="2"/>
        <v>11.5</v>
      </c>
      <c r="M79" s="187">
        <v>78</v>
      </c>
    </row>
    <row r="80" spans="1:13" ht="25.5">
      <c r="A80" s="183">
        <v>80</v>
      </c>
      <c r="B80" s="184" t="s">
        <v>245</v>
      </c>
      <c r="C80" s="183" t="s">
        <v>333</v>
      </c>
      <c r="D80" s="188" t="s">
        <v>81</v>
      </c>
      <c r="E80" s="189" t="s">
        <v>71</v>
      </c>
      <c r="F80" s="189" t="s">
        <v>77</v>
      </c>
      <c r="G80" s="190" t="s">
        <v>202</v>
      </c>
      <c r="H80" s="191">
        <v>6.5</v>
      </c>
      <c r="I80" s="191">
        <v>6</v>
      </c>
      <c r="J80" s="191">
        <v>1.5</v>
      </c>
      <c r="K80" s="191">
        <v>27.5</v>
      </c>
      <c r="L80" s="192">
        <f t="shared" si="2"/>
        <v>14</v>
      </c>
      <c r="M80" s="187">
        <v>79</v>
      </c>
    </row>
    <row r="81" spans="1:13" ht="25.5">
      <c r="A81" s="183">
        <v>81</v>
      </c>
      <c r="B81" s="184" t="s">
        <v>254</v>
      </c>
      <c r="C81" s="183" t="s">
        <v>334</v>
      </c>
      <c r="D81" s="188" t="s">
        <v>75</v>
      </c>
      <c r="E81" s="189" t="s">
        <v>71</v>
      </c>
      <c r="F81" s="189" t="s">
        <v>77</v>
      </c>
      <c r="G81" s="190" t="s">
        <v>89</v>
      </c>
      <c r="H81" s="191">
        <v>7</v>
      </c>
      <c r="I81" s="191">
        <v>9.5</v>
      </c>
      <c r="J81" s="191">
        <v>7</v>
      </c>
      <c r="K81" s="191">
        <v>41.5</v>
      </c>
      <c r="L81" s="192">
        <f t="shared" si="2"/>
        <v>23.5</v>
      </c>
      <c r="M81" s="187">
        <v>80</v>
      </c>
    </row>
    <row r="82" spans="1:13" ht="25.5">
      <c r="A82" s="183">
        <v>82</v>
      </c>
      <c r="B82" s="184" t="s">
        <v>254</v>
      </c>
      <c r="C82" s="183" t="s">
        <v>335</v>
      </c>
      <c r="D82" s="188" t="s">
        <v>7</v>
      </c>
      <c r="E82" s="189" t="s">
        <v>71</v>
      </c>
      <c r="F82" s="189" t="s">
        <v>6</v>
      </c>
      <c r="G82" s="190" t="s">
        <v>89</v>
      </c>
      <c r="H82" s="191">
        <v>7.75</v>
      </c>
      <c r="I82" s="191">
        <v>8.25</v>
      </c>
      <c r="J82" s="191">
        <v>5.75</v>
      </c>
      <c r="K82" s="191">
        <v>38.75</v>
      </c>
      <c r="L82" s="192">
        <f t="shared" si="2"/>
        <v>21.75</v>
      </c>
      <c r="M82" s="187">
        <v>81</v>
      </c>
    </row>
    <row r="83" spans="1:13" s="200" customFormat="1" ht="25.5">
      <c r="A83" s="183">
        <v>83</v>
      </c>
      <c r="B83" s="193" t="s">
        <v>336</v>
      </c>
      <c r="C83" s="183" t="s">
        <v>337</v>
      </c>
      <c r="D83" s="194" t="s">
        <v>177</v>
      </c>
      <c r="E83" s="201"/>
      <c r="F83" s="196" t="s">
        <v>83</v>
      </c>
      <c r="G83" s="197" t="s">
        <v>171</v>
      </c>
      <c r="H83" s="198">
        <v>4.5</v>
      </c>
      <c r="I83" s="198">
        <v>4.5</v>
      </c>
      <c r="J83" s="198">
        <v>4</v>
      </c>
      <c r="K83" s="198">
        <v>23.5</v>
      </c>
      <c r="L83" s="192">
        <f t="shared" si="2"/>
        <v>13</v>
      </c>
      <c r="M83" s="187">
        <v>82</v>
      </c>
    </row>
    <row r="84" spans="1:13" ht="25.5">
      <c r="A84" s="183">
        <v>84</v>
      </c>
      <c r="B84" s="184" t="s">
        <v>248</v>
      </c>
      <c r="C84" s="183" t="s">
        <v>338</v>
      </c>
      <c r="D84" s="188" t="s">
        <v>132</v>
      </c>
      <c r="E84" s="189" t="s">
        <v>71</v>
      </c>
      <c r="F84" s="189" t="s">
        <v>4</v>
      </c>
      <c r="G84" s="190" t="s">
        <v>171</v>
      </c>
      <c r="H84" s="191">
        <v>5.75</v>
      </c>
      <c r="I84" s="191">
        <v>7.5</v>
      </c>
      <c r="J84" s="191">
        <v>1.75</v>
      </c>
      <c r="K84" s="191">
        <v>29.75</v>
      </c>
      <c r="L84" s="192">
        <f t="shared" si="2"/>
        <v>15</v>
      </c>
      <c r="M84" s="187">
        <v>83</v>
      </c>
    </row>
    <row r="85" spans="1:13" ht="25.5">
      <c r="A85" s="183">
        <v>85</v>
      </c>
      <c r="B85" s="184" t="s">
        <v>245</v>
      </c>
      <c r="C85" s="183" t="s">
        <v>339</v>
      </c>
      <c r="D85" s="188" t="s">
        <v>79</v>
      </c>
      <c r="E85" s="189" t="s">
        <v>71</v>
      </c>
      <c r="F85" s="189" t="s">
        <v>32</v>
      </c>
      <c r="G85" s="190" t="s">
        <v>203</v>
      </c>
      <c r="H85" s="191">
        <v>6</v>
      </c>
      <c r="I85" s="191">
        <v>6.75</v>
      </c>
      <c r="J85" s="191">
        <v>4</v>
      </c>
      <c r="K85" s="191">
        <v>31</v>
      </c>
      <c r="L85" s="192">
        <f t="shared" si="2"/>
        <v>16.75</v>
      </c>
      <c r="M85" s="187">
        <v>84</v>
      </c>
    </row>
    <row r="86" spans="1:13" ht="25.5">
      <c r="A86" s="183">
        <v>86</v>
      </c>
      <c r="B86" s="184" t="s">
        <v>258</v>
      </c>
      <c r="C86" s="183" t="s">
        <v>340</v>
      </c>
      <c r="D86" s="188" t="s">
        <v>79</v>
      </c>
      <c r="E86" s="189" t="s">
        <v>71</v>
      </c>
      <c r="F86" s="189" t="s">
        <v>4</v>
      </c>
      <c r="G86" s="190" t="s">
        <v>189</v>
      </c>
      <c r="H86" s="191">
        <v>5.25</v>
      </c>
      <c r="I86" s="191">
        <v>2</v>
      </c>
      <c r="J86" s="191">
        <v>4</v>
      </c>
      <c r="K86" s="191">
        <v>20</v>
      </c>
      <c r="L86" s="192">
        <f t="shared" si="2"/>
        <v>11.25</v>
      </c>
      <c r="M86" s="187">
        <v>85</v>
      </c>
    </row>
    <row r="87" spans="1:13" ht="25.5">
      <c r="A87" s="183">
        <v>87</v>
      </c>
      <c r="B87" s="184" t="s">
        <v>243</v>
      </c>
      <c r="C87" s="183" t="s">
        <v>341</v>
      </c>
      <c r="D87" s="188" t="s">
        <v>75</v>
      </c>
      <c r="E87" s="189" t="s">
        <v>71</v>
      </c>
      <c r="F87" s="189" t="s">
        <v>77</v>
      </c>
      <c r="G87" s="190" t="s">
        <v>31</v>
      </c>
      <c r="H87" s="191">
        <v>6.5</v>
      </c>
      <c r="I87" s="191">
        <v>9</v>
      </c>
      <c r="J87" s="191">
        <v>7.25</v>
      </c>
      <c r="K87" s="191">
        <v>39.75</v>
      </c>
      <c r="L87" s="192">
        <f t="shared" si="2"/>
        <v>22.75</v>
      </c>
      <c r="M87" s="187">
        <v>86</v>
      </c>
    </row>
    <row r="88" spans="1:13" ht="25.5">
      <c r="A88" s="183">
        <v>88</v>
      </c>
      <c r="B88" s="184" t="s">
        <v>248</v>
      </c>
      <c r="C88" s="183" t="s">
        <v>342</v>
      </c>
      <c r="D88" s="188" t="s">
        <v>132</v>
      </c>
      <c r="E88" s="189" t="s">
        <v>71</v>
      </c>
      <c r="F88" s="189" t="s">
        <v>77</v>
      </c>
      <c r="G88" s="190" t="s">
        <v>172</v>
      </c>
      <c r="H88" s="191">
        <v>6.5</v>
      </c>
      <c r="I88" s="191">
        <v>5.75</v>
      </c>
      <c r="J88" s="191">
        <v>3.5</v>
      </c>
      <c r="K88" s="191">
        <v>29</v>
      </c>
      <c r="L88" s="192">
        <f t="shared" si="2"/>
        <v>15.75</v>
      </c>
      <c r="M88" s="187">
        <v>87</v>
      </c>
    </row>
    <row r="89" spans="1:13" ht="25.5">
      <c r="A89" s="183">
        <v>89</v>
      </c>
      <c r="B89" s="184" t="s">
        <v>256</v>
      </c>
      <c r="C89" s="183" t="s">
        <v>343</v>
      </c>
      <c r="D89" s="188" t="s">
        <v>125</v>
      </c>
      <c r="E89" s="189" t="s">
        <v>71</v>
      </c>
      <c r="F89" s="189" t="s">
        <v>4</v>
      </c>
      <c r="G89" s="190" t="s">
        <v>225</v>
      </c>
      <c r="H89" s="191">
        <v>6</v>
      </c>
      <c r="I89" s="191">
        <v>5.25</v>
      </c>
      <c r="J89" s="191">
        <v>2.75</v>
      </c>
      <c r="K89" s="191">
        <v>26.75</v>
      </c>
      <c r="L89" s="192">
        <f t="shared" si="2"/>
        <v>14</v>
      </c>
      <c r="M89" s="187">
        <v>88</v>
      </c>
    </row>
    <row r="90" spans="1:13" ht="25.5">
      <c r="A90" s="183">
        <v>90</v>
      </c>
      <c r="B90" s="184" t="s">
        <v>243</v>
      </c>
      <c r="C90" s="183" t="s">
        <v>344</v>
      </c>
      <c r="D90" s="188" t="s">
        <v>86</v>
      </c>
      <c r="E90" s="189" t="s">
        <v>71</v>
      </c>
      <c r="F90" s="189" t="s">
        <v>12</v>
      </c>
      <c r="G90" s="190" t="s">
        <v>118</v>
      </c>
      <c r="H90" s="191">
        <v>8</v>
      </c>
      <c r="I90" s="191">
        <v>9</v>
      </c>
      <c r="J90" s="191">
        <v>7.25</v>
      </c>
      <c r="K90" s="191">
        <v>42.75</v>
      </c>
      <c r="L90" s="192">
        <f t="shared" si="2"/>
        <v>24.25</v>
      </c>
      <c r="M90" s="187">
        <v>89</v>
      </c>
    </row>
    <row r="91" spans="1:13" ht="25.5">
      <c r="A91" s="183">
        <v>91</v>
      </c>
      <c r="B91" s="184" t="s">
        <v>245</v>
      </c>
      <c r="C91" s="183" t="s">
        <v>345</v>
      </c>
      <c r="D91" s="188" t="s">
        <v>70</v>
      </c>
      <c r="E91" s="189" t="s">
        <v>71</v>
      </c>
      <c r="F91" s="189" t="s">
        <v>4</v>
      </c>
      <c r="G91" s="190" t="s">
        <v>118</v>
      </c>
      <c r="H91" s="191">
        <v>5.75</v>
      </c>
      <c r="I91" s="191">
        <v>7.5</v>
      </c>
      <c r="J91" s="191">
        <v>2.5</v>
      </c>
      <c r="K91" s="191">
        <v>30</v>
      </c>
      <c r="L91" s="192">
        <f t="shared" si="2"/>
        <v>15.75</v>
      </c>
      <c r="M91" s="187">
        <v>90</v>
      </c>
    </row>
    <row r="92" spans="1:13" ht="25.5">
      <c r="A92" s="183">
        <v>92</v>
      </c>
      <c r="B92" s="184" t="s">
        <v>245</v>
      </c>
      <c r="C92" s="183" t="s">
        <v>346</v>
      </c>
      <c r="D92" s="188" t="s">
        <v>177</v>
      </c>
      <c r="E92" s="189" t="s">
        <v>71</v>
      </c>
      <c r="F92" s="189" t="s">
        <v>204</v>
      </c>
      <c r="G92" s="190" t="s">
        <v>205</v>
      </c>
      <c r="H92" s="191">
        <v>5</v>
      </c>
      <c r="I92" s="191">
        <v>3.75</v>
      </c>
      <c r="J92" s="191">
        <v>1.75</v>
      </c>
      <c r="K92" s="191">
        <v>20.25</v>
      </c>
      <c r="L92" s="192">
        <f t="shared" si="2"/>
        <v>10.5</v>
      </c>
      <c r="M92" s="187">
        <v>91</v>
      </c>
    </row>
    <row r="93" spans="1:13" ht="25.5">
      <c r="A93" s="183">
        <v>93</v>
      </c>
      <c r="B93" s="184" t="s">
        <v>258</v>
      </c>
      <c r="C93" s="183" t="s">
        <v>347</v>
      </c>
      <c r="D93" s="188" t="s">
        <v>79</v>
      </c>
      <c r="E93" s="189" t="s">
        <v>71</v>
      </c>
      <c r="F93" s="189" t="s">
        <v>77</v>
      </c>
      <c r="G93" s="190" t="s">
        <v>148</v>
      </c>
      <c r="H93" s="191">
        <v>6.5</v>
      </c>
      <c r="I93" s="191">
        <v>5.5</v>
      </c>
      <c r="J93" s="191">
        <v>4.5</v>
      </c>
      <c r="K93" s="191">
        <v>29.5</v>
      </c>
      <c r="L93" s="192">
        <f t="shared" si="2"/>
        <v>16.5</v>
      </c>
      <c r="M93" s="187">
        <v>92</v>
      </c>
    </row>
    <row r="94" spans="1:13" ht="25.5">
      <c r="A94" s="183">
        <v>94</v>
      </c>
      <c r="B94" s="184" t="s">
        <v>245</v>
      </c>
      <c r="C94" s="183" t="s">
        <v>348</v>
      </c>
      <c r="D94" s="188" t="s">
        <v>79</v>
      </c>
      <c r="E94" s="189" t="s">
        <v>71</v>
      </c>
      <c r="F94" s="189" t="s">
        <v>61</v>
      </c>
      <c r="G94" s="190" t="s">
        <v>206</v>
      </c>
      <c r="H94" s="191">
        <v>4.5</v>
      </c>
      <c r="I94" s="191">
        <v>7</v>
      </c>
      <c r="J94" s="191">
        <v>2.25</v>
      </c>
      <c r="K94" s="191">
        <v>26.75</v>
      </c>
      <c r="L94" s="192">
        <f t="shared" si="2"/>
        <v>13.75</v>
      </c>
      <c r="M94" s="187">
        <v>93</v>
      </c>
    </row>
    <row r="95" spans="1:13" ht="25.5">
      <c r="A95" s="183">
        <v>95</v>
      </c>
      <c r="B95" s="184" t="s">
        <v>265</v>
      </c>
      <c r="C95" s="183" t="s">
        <v>349</v>
      </c>
      <c r="D95" s="188" t="s">
        <v>81</v>
      </c>
      <c r="E95" s="189" t="s">
        <v>71</v>
      </c>
      <c r="F95" s="189" t="s">
        <v>77</v>
      </c>
      <c r="G95" s="190" t="s">
        <v>220</v>
      </c>
      <c r="H95" s="191">
        <v>6</v>
      </c>
      <c r="I95" s="191">
        <v>7</v>
      </c>
      <c r="J95" s="191">
        <v>5.5</v>
      </c>
      <c r="K95" s="191">
        <v>32.5</v>
      </c>
      <c r="L95" s="192">
        <f t="shared" si="2"/>
        <v>18.5</v>
      </c>
      <c r="M95" s="187">
        <v>94</v>
      </c>
    </row>
    <row r="96" spans="1:13" ht="25.5">
      <c r="A96" s="183">
        <v>96</v>
      </c>
      <c r="B96" s="184" t="s">
        <v>254</v>
      </c>
      <c r="C96" s="183" t="s">
        <v>350</v>
      </c>
      <c r="D96" s="188" t="s">
        <v>87</v>
      </c>
      <c r="E96" s="189" t="s">
        <v>71</v>
      </c>
      <c r="F96" s="189" t="s">
        <v>77</v>
      </c>
      <c r="G96" s="190" t="s">
        <v>90</v>
      </c>
      <c r="H96" s="191">
        <v>6.75</v>
      </c>
      <c r="I96" s="191">
        <v>8.75</v>
      </c>
      <c r="J96" s="191">
        <v>7</v>
      </c>
      <c r="K96" s="191">
        <v>39</v>
      </c>
      <c r="L96" s="192">
        <f t="shared" si="2"/>
        <v>22.5</v>
      </c>
      <c r="M96" s="187">
        <v>95</v>
      </c>
    </row>
    <row r="97" spans="1:13" ht="25.5">
      <c r="A97" s="183">
        <v>97</v>
      </c>
      <c r="B97" s="184" t="s">
        <v>254</v>
      </c>
      <c r="C97" s="183" t="s">
        <v>351</v>
      </c>
      <c r="D97" s="188" t="s">
        <v>79</v>
      </c>
      <c r="E97" s="189" t="s">
        <v>71</v>
      </c>
      <c r="F97" s="189" t="s">
        <v>91</v>
      </c>
      <c r="G97" s="190" t="s">
        <v>92</v>
      </c>
      <c r="H97" s="191">
        <v>7</v>
      </c>
      <c r="I97" s="191">
        <v>9</v>
      </c>
      <c r="J97" s="191">
        <v>8.25</v>
      </c>
      <c r="K97" s="191">
        <v>41.75</v>
      </c>
      <c r="L97" s="192">
        <f t="shared" si="2"/>
        <v>24.25</v>
      </c>
      <c r="M97" s="187">
        <v>96</v>
      </c>
    </row>
    <row r="98" spans="1:14" s="200" customFormat="1" ht="25.5">
      <c r="A98" s="183">
        <v>98</v>
      </c>
      <c r="B98" s="193" t="s">
        <v>248</v>
      </c>
      <c r="C98" s="183" t="s">
        <v>352</v>
      </c>
      <c r="D98" s="202" t="s">
        <v>70</v>
      </c>
      <c r="E98" s="195" t="s">
        <v>71</v>
      </c>
      <c r="F98" s="195" t="s">
        <v>91</v>
      </c>
      <c r="G98" s="203" t="s">
        <v>92</v>
      </c>
      <c r="H98" s="204">
        <v>6.25</v>
      </c>
      <c r="I98" s="204">
        <v>6</v>
      </c>
      <c r="J98" s="204">
        <v>5.25</v>
      </c>
      <c r="K98" s="204">
        <v>31.25</v>
      </c>
      <c r="L98" s="205">
        <f aca="true" t="shared" si="3" ref="L98:L111">SUM(H98:J98)</f>
        <v>17.5</v>
      </c>
      <c r="M98" s="187">
        <v>97</v>
      </c>
      <c r="N98" s="200">
        <v>1</v>
      </c>
    </row>
    <row r="99" spans="1:14" ht="25.5">
      <c r="A99" s="183">
        <v>99</v>
      </c>
      <c r="B99" s="184" t="s">
        <v>256</v>
      </c>
      <c r="C99" s="183" t="s">
        <v>353</v>
      </c>
      <c r="D99" s="188" t="s">
        <v>70</v>
      </c>
      <c r="E99" s="189" t="s">
        <v>71</v>
      </c>
      <c r="F99" s="189" t="s">
        <v>91</v>
      </c>
      <c r="G99" s="190" t="s">
        <v>92</v>
      </c>
      <c r="H99" s="191">
        <v>4.75</v>
      </c>
      <c r="I99" s="191">
        <v>6.25</v>
      </c>
      <c r="J99" s="191">
        <v>4.5</v>
      </c>
      <c r="K99" s="191">
        <v>28</v>
      </c>
      <c r="L99" s="192">
        <f t="shared" si="3"/>
        <v>15.5</v>
      </c>
      <c r="M99" s="187">
        <v>98</v>
      </c>
      <c r="N99" s="200">
        <v>2</v>
      </c>
    </row>
    <row r="100" spans="1:14" ht="25.5">
      <c r="A100" s="183">
        <v>100</v>
      </c>
      <c r="B100" s="184" t="s">
        <v>243</v>
      </c>
      <c r="C100" s="183" t="s">
        <v>354</v>
      </c>
      <c r="D100" s="188" t="s">
        <v>118</v>
      </c>
      <c r="E100" s="189" t="s">
        <v>71</v>
      </c>
      <c r="F100" s="189" t="s">
        <v>113</v>
      </c>
      <c r="G100" s="190" t="s">
        <v>12</v>
      </c>
      <c r="H100" s="191">
        <v>5.5</v>
      </c>
      <c r="I100" s="191">
        <v>8.75</v>
      </c>
      <c r="J100" s="191">
        <v>7</v>
      </c>
      <c r="K100" s="191">
        <v>37</v>
      </c>
      <c r="L100" s="192">
        <f t="shared" si="3"/>
        <v>21.25</v>
      </c>
      <c r="M100" s="187">
        <v>99</v>
      </c>
      <c r="N100" s="200">
        <v>3</v>
      </c>
    </row>
    <row r="101" spans="1:14" ht="25.5">
      <c r="A101" s="183">
        <v>101</v>
      </c>
      <c r="B101" s="184" t="s">
        <v>250</v>
      </c>
      <c r="C101" s="183" t="s">
        <v>355</v>
      </c>
      <c r="D101" s="188" t="s">
        <v>79</v>
      </c>
      <c r="E101" s="189" t="s">
        <v>71</v>
      </c>
      <c r="F101" s="189" t="s">
        <v>4</v>
      </c>
      <c r="G101" s="190" t="s">
        <v>12</v>
      </c>
      <c r="H101" s="191">
        <v>6</v>
      </c>
      <c r="I101" s="191">
        <v>8</v>
      </c>
      <c r="J101" s="191">
        <v>6.5</v>
      </c>
      <c r="K101" s="191">
        <v>36</v>
      </c>
      <c r="L101" s="192">
        <f t="shared" si="3"/>
        <v>20.5</v>
      </c>
      <c r="M101" s="187">
        <v>100</v>
      </c>
      <c r="N101" s="200">
        <v>4</v>
      </c>
    </row>
    <row r="102" spans="1:14" ht="25.5">
      <c r="A102" s="183">
        <v>102</v>
      </c>
      <c r="B102" s="184" t="s">
        <v>265</v>
      </c>
      <c r="C102" s="183" t="s">
        <v>356</v>
      </c>
      <c r="D102" s="188" t="s">
        <v>165</v>
      </c>
      <c r="E102" s="189" t="s">
        <v>71</v>
      </c>
      <c r="F102" s="189" t="s">
        <v>176</v>
      </c>
      <c r="G102" s="190" t="s">
        <v>130</v>
      </c>
      <c r="H102" s="191">
        <v>5.5</v>
      </c>
      <c r="I102" s="191">
        <v>6.5</v>
      </c>
      <c r="J102" s="191">
        <v>4.25</v>
      </c>
      <c r="K102" s="191">
        <v>29.75</v>
      </c>
      <c r="L102" s="192">
        <f t="shared" si="3"/>
        <v>16.25</v>
      </c>
      <c r="M102" s="187">
        <v>101</v>
      </c>
      <c r="N102" s="200">
        <v>5</v>
      </c>
    </row>
    <row r="103" spans="1:14" ht="25.5">
      <c r="A103" s="183">
        <v>103</v>
      </c>
      <c r="B103" s="184" t="s">
        <v>265</v>
      </c>
      <c r="C103" s="183" t="s">
        <v>357</v>
      </c>
      <c r="D103" s="188" t="s">
        <v>7</v>
      </c>
      <c r="E103" s="189" t="s">
        <v>71</v>
      </c>
      <c r="F103" s="189" t="s">
        <v>9</v>
      </c>
      <c r="G103" s="190" t="s">
        <v>130</v>
      </c>
      <c r="H103" s="191">
        <v>6.25</v>
      </c>
      <c r="I103" s="191">
        <v>7</v>
      </c>
      <c r="J103" s="191">
        <v>3.25</v>
      </c>
      <c r="K103" s="191">
        <v>30.75</v>
      </c>
      <c r="L103" s="192">
        <f t="shared" si="3"/>
        <v>16.5</v>
      </c>
      <c r="M103" s="187">
        <v>102</v>
      </c>
      <c r="N103" s="200">
        <v>6</v>
      </c>
    </row>
    <row r="104" spans="1:14" ht="25.5">
      <c r="A104" s="183">
        <v>104</v>
      </c>
      <c r="B104" s="184" t="s">
        <v>245</v>
      </c>
      <c r="C104" s="183" t="s">
        <v>358</v>
      </c>
      <c r="D104" s="188" t="s">
        <v>96</v>
      </c>
      <c r="E104" s="189" t="s">
        <v>71</v>
      </c>
      <c r="F104" s="189" t="s">
        <v>77</v>
      </c>
      <c r="G104" s="190" t="s">
        <v>130</v>
      </c>
      <c r="H104" s="191">
        <v>6</v>
      </c>
      <c r="I104" s="191">
        <v>5.5</v>
      </c>
      <c r="J104" s="191">
        <v>1.5</v>
      </c>
      <c r="K104" s="191">
        <v>25.5</v>
      </c>
      <c r="L104" s="192">
        <f t="shared" si="3"/>
        <v>13</v>
      </c>
      <c r="M104" s="187">
        <v>103</v>
      </c>
      <c r="N104" s="200">
        <v>7</v>
      </c>
    </row>
    <row r="105" spans="1:14" ht="25.5">
      <c r="A105" s="183">
        <v>105</v>
      </c>
      <c r="B105" s="184" t="s">
        <v>243</v>
      </c>
      <c r="C105" s="183" t="s">
        <v>359</v>
      </c>
      <c r="D105" s="188" t="s">
        <v>81</v>
      </c>
      <c r="E105" s="189" t="s">
        <v>77</v>
      </c>
      <c r="F105" s="189" t="s">
        <v>6</v>
      </c>
      <c r="G105" s="190" t="s">
        <v>130</v>
      </c>
      <c r="H105" s="191">
        <v>8.25</v>
      </c>
      <c r="I105" s="191">
        <v>8</v>
      </c>
      <c r="J105" s="191">
        <v>7.5</v>
      </c>
      <c r="K105" s="191">
        <v>41.5</v>
      </c>
      <c r="L105" s="192">
        <f t="shared" si="3"/>
        <v>23.75</v>
      </c>
      <c r="M105" s="187">
        <v>104</v>
      </c>
      <c r="N105" s="200">
        <v>8</v>
      </c>
    </row>
    <row r="106" spans="1:14" ht="25.5">
      <c r="A106" s="183">
        <v>106</v>
      </c>
      <c r="B106" s="184" t="s">
        <v>243</v>
      </c>
      <c r="C106" s="183" t="s">
        <v>360</v>
      </c>
      <c r="D106" s="188" t="s">
        <v>70</v>
      </c>
      <c r="E106" s="189" t="s">
        <v>71</v>
      </c>
      <c r="F106" s="189" t="s">
        <v>88</v>
      </c>
      <c r="G106" s="190" t="s">
        <v>131</v>
      </c>
      <c r="H106" s="191">
        <v>8</v>
      </c>
      <c r="I106" s="191">
        <v>9.5</v>
      </c>
      <c r="J106" s="191">
        <v>10</v>
      </c>
      <c r="K106" s="191">
        <v>46.5</v>
      </c>
      <c r="L106" s="192">
        <f t="shared" si="3"/>
        <v>27.5</v>
      </c>
      <c r="M106" s="187">
        <v>105</v>
      </c>
      <c r="N106" s="200">
        <v>9</v>
      </c>
    </row>
    <row r="107" spans="1:14" ht="25.5">
      <c r="A107" s="183">
        <v>107</v>
      </c>
      <c r="B107" s="184" t="s">
        <v>243</v>
      </c>
      <c r="C107" s="183" t="s">
        <v>361</v>
      </c>
      <c r="D107" s="188" t="s">
        <v>70</v>
      </c>
      <c r="E107" s="189" t="s">
        <v>71</v>
      </c>
      <c r="F107" s="189" t="s">
        <v>88</v>
      </c>
      <c r="G107" s="190" t="s">
        <v>131</v>
      </c>
      <c r="H107" s="191">
        <v>5</v>
      </c>
      <c r="I107" s="191">
        <v>9.25</v>
      </c>
      <c r="J107" s="191">
        <v>5.25</v>
      </c>
      <c r="K107" s="191">
        <v>35.25</v>
      </c>
      <c r="L107" s="192">
        <f t="shared" si="3"/>
        <v>19.5</v>
      </c>
      <c r="M107" s="187">
        <v>106</v>
      </c>
      <c r="N107" s="200">
        <v>10</v>
      </c>
    </row>
    <row r="108" spans="1:14" ht="25.5">
      <c r="A108" s="183">
        <v>108</v>
      </c>
      <c r="B108" s="184" t="s">
        <v>245</v>
      </c>
      <c r="C108" s="183" t="s">
        <v>362</v>
      </c>
      <c r="D108" s="188" t="s">
        <v>70</v>
      </c>
      <c r="E108" s="189" t="s">
        <v>71</v>
      </c>
      <c r="F108" s="189" t="s">
        <v>174</v>
      </c>
      <c r="G108" s="190" t="s">
        <v>131</v>
      </c>
      <c r="H108" s="191">
        <v>5.25</v>
      </c>
      <c r="I108" s="191">
        <v>6.75</v>
      </c>
      <c r="J108" s="191">
        <v>3.25</v>
      </c>
      <c r="K108" s="191">
        <v>28.25</v>
      </c>
      <c r="L108" s="192">
        <f t="shared" si="3"/>
        <v>15.25</v>
      </c>
      <c r="M108" s="187">
        <v>107</v>
      </c>
      <c r="N108" s="200">
        <v>11</v>
      </c>
    </row>
    <row r="109" spans="1:14" ht="25.5">
      <c r="A109" s="183">
        <v>109</v>
      </c>
      <c r="B109" s="184" t="s">
        <v>243</v>
      </c>
      <c r="C109" s="183" t="s">
        <v>363</v>
      </c>
      <c r="D109" s="188" t="s">
        <v>75</v>
      </c>
      <c r="E109" s="189" t="s">
        <v>77</v>
      </c>
      <c r="F109" s="189" t="s">
        <v>6</v>
      </c>
      <c r="G109" s="190" t="s">
        <v>93</v>
      </c>
      <c r="H109" s="191">
        <v>7</v>
      </c>
      <c r="I109" s="191">
        <v>9.5</v>
      </c>
      <c r="J109" s="191">
        <v>7.5</v>
      </c>
      <c r="K109" s="191">
        <v>42</v>
      </c>
      <c r="L109" s="192">
        <f t="shared" si="3"/>
        <v>24</v>
      </c>
      <c r="M109" s="187">
        <v>108</v>
      </c>
      <c r="N109" s="200">
        <v>12</v>
      </c>
    </row>
    <row r="110" spans="1:14" ht="25.5">
      <c r="A110" s="183">
        <v>110</v>
      </c>
      <c r="B110" s="184" t="s">
        <v>265</v>
      </c>
      <c r="C110" s="183" t="s">
        <v>364</v>
      </c>
      <c r="D110" s="188" t="s">
        <v>87</v>
      </c>
      <c r="E110" s="189" t="s">
        <v>77</v>
      </c>
      <c r="F110" s="189" t="s">
        <v>6</v>
      </c>
      <c r="G110" s="190" t="s">
        <v>93</v>
      </c>
      <c r="H110" s="191">
        <v>5</v>
      </c>
      <c r="I110" s="191">
        <v>6</v>
      </c>
      <c r="J110" s="191">
        <v>4.75</v>
      </c>
      <c r="K110" s="191">
        <v>28.25</v>
      </c>
      <c r="L110" s="192">
        <f t="shared" si="3"/>
        <v>15.75</v>
      </c>
      <c r="M110" s="187">
        <v>109</v>
      </c>
      <c r="N110" s="200">
        <v>13</v>
      </c>
    </row>
    <row r="111" spans="1:14" ht="25.5">
      <c r="A111" s="183">
        <v>111</v>
      </c>
      <c r="B111" s="184" t="s">
        <v>365</v>
      </c>
      <c r="C111" s="183" t="s">
        <v>366</v>
      </c>
      <c r="D111" s="188" t="s">
        <v>367</v>
      </c>
      <c r="E111" s="189"/>
      <c r="F111" s="189" t="s">
        <v>368</v>
      </c>
      <c r="G111" s="190" t="s">
        <v>93</v>
      </c>
      <c r="H111" s="191">
        <v>5</v>
      </c>
      <c r="I111" s="191">
        <v>6</v>
      </c>
      <c r="J111" s="191">
        <v>6</v>
      </c>
      <c r="K111" s="191">
        <v>28.25</v>
      </c>
      <c r="L111" s="192">
        <f t="shared" si="3"/>
        <v>17</v>
      </c>
      <c r="M111" s="187">
        <v>110</v>
      </c>
      <c r="N111" s="200">
        <v>14</v>
      </c>
    </row>
    <row r="112" spans="1:14" ht="25.5">
      <c r="A112" s="183">
        <v>112</v>
      </c>
      <c r="B112" s="184" t="s">
        <v>254</v>
      </c>
      <c r="C112" s="183" t="s">
        <v>369</v>
      </c>
      <c r="D112" s="188" t="s">
        <v>81</v>
      </c>
      <c r="E112" s="189" t="s">
        <v>71</v>
      </c>
      <c r="F112" s="189" t="s">
        <v>77</v>
      </c>
      <c r="G112" s="190" t="s">
        <v>93</v>
      </c>
      <c r="H112" s="191">
        <v>7.5</v>
      </c>
      <c r="I112" s="191">
        <v>8</v>
      </c>
      <c r="J112" s="191">
        <v>8.75</v>
      </c>
      <c r="K112" s="191">
        <v>41.25</v>
      </c>
      <c r="L112" s="192">
        <f aca="true" t="shared" si="4" ref="L112:L143">SUM(H112:J112)</f>
        <v>24.25</v>
      </c>
      <c r="M112" s="187">
        <v>111</v>
      </c>
      <c r="N112" s="200">
        <v>15</v>
      </c>
    </row>
    <row r="113" spans="1:14" ht="25.5">
      <c r="A113" s="183">
        <v>113</v>
      </c>
      <c r="B113" s="184" t="s">
        <v>243</v>
      </c>
      <c r="C113" s="183" t="s">
        <v>370</v>
      </c>
      <c r="D113" s="188" t="s">
        <v>81</v>
      </c>
      <c r="E113" s="189" t="s">
        <v>71</v>
      </c>
      <c r="F113" s="189" t="s">
        <v>77</v>
      </c>
      <c r="G113" s="190" t="s">
        <v>93</v>
      </c>
      <c r="H113" s="191">
        <v>8.5</v>
      </c>
      <c r="I113" s="191">
        <v>8</v>
      </c>
      <c r="J113" s="191">
        <v>5.5</v>
      </c>
      <c r="K113" s="191">
        <v>40</v>
      </c>
      <c r="L113" s="192">
        <f t="shared" si="4"/>
        <v>22</v>
      </c>
      <c r="M113" s="187">
        <v>112</v>
      </c>
      <c r="N113" s="200">
        <v>16</v>
      </c>
    </row>
    <row r="114" spans="1:14" ht="25.5">
      <c r="A114" s="183">
        <v>114</v>
      </c>
      <c r="B114" s="184" t="s">
        <v>258</v>
      </c>
      <c r="C114" s="183" t="s">
        <v>371</v>
      </c>
      <c r="D114" s="188" t="s">
        <v>7</v>
      </c>
      <c r="E114" s="189" t="s">
        <v>71</v>
      </c>
      <c r="F114" s="189" t="s">
        <v>77</v>
      </c>
      <c r="G114" s="190" t="s">
        <v>173</v>
      </c>
      <c r="H114" s="191">
        <v>5.25</v>
      </c>
      <c r="I114" s="191">
        <v>6</v>
      </c>
      <c r="J114" s="191">
        <v>4.75</v>
      </c>
      <c r="K114" s="191">
        <v>28.75</v>
      </c>
      <c r="L114" s="192">
        <f t="shared" si="4"/>
        <v>16</v>
      </c>
      <c r="M114" s="187">
        <v>113</v>
      </c>
      <c r="N114" s="200">
        <v>17</v>
      </c>
    </row>
    <row r="115" spans="1:14" ht="25.5">
      <c r="A115" s="183">
        <v>115</v>
      </c>
      <c r="B115" s="184" t="s">
        <v>254</v>
      </c>
      <c r="C115" s="183" t="s">
        <v>372</v>
      </c>
      <c r="D115" s="188" t="s">
        <v>69</v>
      </c>
      <c r="E115" s="189" t="s">
        <v>71</v>
      </c>
      <c r="F115" s="189" t="s">
        <v>72</v>
      </c>
      <c r="G115" s="190" t="s">
        <v>94</v>
      </c>
      <c r="H115" s="191">
        <v>7.5</v>
      </c>
      <c r="I115" s="191">
        <v>9</v>
      </c>
      <c r="J115" s="191">
        <v>7</v>
      </c>
      <c r="K115" s="191">
        <v>41.5</v>
      </c>
      <c r="L115" s="192">
        <f t="shared" si="4"/>
        <v>23.5</v>
      </c>
      <c r="M115" s="187">
        <v>114</v>
      </c>
      <c r="N115" s="200">
        <v>18</v>
      </c>
    </row>
    <row r="116" spans="1:14" ht="25.5">
      <c r="A116" s="183">
        <v>116</v>
      </c>
      <c r="B116" s="184" t="s">
        <v>245</v>
      </c>
      <c r="C116" s="183" t="s">
        <v>373</v>
      </c>
      <c r="D116" s="188" t="s">
        <v>79</v>
      </c>
      <c r="E116" s="189" t="s">
        <v>71</v>
      </c>
      <c r="F116" s="189" t="s">
        <v>197</v>
      </c>
      <c r="G116" s="190" t="s">
        <v>207</v>
      </c>
      <c r="H116" s="191">
        <v>4.5</v>
      </c>
      <c r="I116" s="191">
        <v>3.25</v>
      </c>
      <c r="J116" s="191">
        <v>3</v>
      </c>
      <c r="K116" s="191">
        <v>20</v>
      </c>
      <c r="L116" s="192">
        <f t="shared" si="4"/>
        <v>10.75</v>
      </c>
      <c r="M116" s="187">
        <v>115</v>
      </c>
      <c r="N116" s="200">
        <v>19</v>
      </c>
    </row>
    <row r="117" spans="1:14" ht="25.5">
      <c r="A117" s="183">
        <v>117</v>
      </c>
      <c r="B117" s="184" t="s">
        <v>256</v>
      </c>
      <c r="C117" s="183" t="s">
        <v>374</v>
      </c>
      <c r="D117" s="188" t="s">
        <v>177</v>
      </c>
      <c r="E117" s="189" t="s">
        <v>71</v>
      </c>
      <c r="F117" s="189" t="s">
        <v>145</v>
      </c>
      <c r="G117" s="190" t="s">
        <v>226</v>
      </c>
      <c r="H117" s="191">
        <v>5</v>
      </c>
      <c r="I117" s="191">
        <v>7.25</v>
      </c>
      <c r="J117" s="191">
        <v>5</v>
      </c>
      <c r="K117" s="191">
        <v>31</v>
      </c>
      <c r="L117" s="192">
        <f t="shared" si="4"/>
        <v>17.25</v>
      </c>
      <c r="M117" s="187">
        <v>116</v>
      </c>
      <c r="N117" s="200">
        <v>20</v>
      </c>
    </row>
    <row r="118" spans="1:14" ht="25.5">
      <c r="A118" s="183">
        <v>118</v>
      </c>
      <c r="B118" s="184" t="s">
        <v>250</v>
      </c>
      <c r="C118" s="183" t="s">
        <v>375</v>
      </c>
      <c r="D118" s="188" t="s">
        <v>96</v>
      </c>
      <c r="E118" s="189" t="s">
        <v>71</v>
      </c>
      <c r="F118" s="189" t="s">
        <v>145</v>
      </c>
      <c r="G118" s="190" t="s">
        <v>146</v>
      </c>
      <c r="H118" s="191">
        <v>5.25</v>
      </c>
      <c r="I118" s="191">
        <v>6.5</v>
      </c>
      <c r="J118" s="191">
        <v>4.25</v>
      </c>
      <c r="K118" s="191">
        <v>28.75</v>
      </c>
      <c r="L118" s="192">
        <f t="shared" si="4"/>
        <v>16</v>
      </c>
      <c r="M118" s="187">
        <v>117</v>
      </c>
      <c r="N118" s="200">
        <v>21</v>
      </c>
    </row>
    <row r="119" spans="1:14" ht="25.5">
      <c r="A119" s="183">
        <v>119</v>
      </c>
      <c r="B119" s="184" t="s">
        <v>254</v>
      </c>
      <c r="C119" s="183" t="s">
        <v>376</v>
      </c>
      <c r="D119" s="188" t="s">
        <v>81</v>
      </c>
      <c r="E119" s="189" t="s">
        <v>71</v>
      </c>
      <c r="F119" s="189" t="s">
        <v>32</v>
      </c>
      <c r="G119" s="190" t="s">
        <v>95</v>
      </c>
      <c r="H119" s="191">
        <v>5.75</v>
      </c>
      <c r="I119" s="191">
        <v>8</v>
      </c>
      <c r="J119" s="191">
        <v>5.5</v>
      </c>
      <c r="K119" s="191">
        <v>34.5</v>
      </c>
      <c r="L119" s="192">
        <f t="shared" si="4"/>
        <v>19.25</v>
      </c>
      <c r="M119" s="187">
        <v>118</v>
      </c>
      <c r="N119" s="200">
        <v>22</v>
      </c>
    </row>
    <row r="120" spans="1:14" ht="25.5">
      <c r="A120" s="183">
        <v>120</v>
      </c>
      <c r="B120" s="184" t="s">
        <v>265</v>
      </c>
      <c r="C120" s="183" t="s">
        <v>377</v>
      </c>
      <c r="D120" s="188" t="s">
        <v>70</v>
      </c>
      <c r="E120" s="189" t="s">
        <v>71</v>
      </c>
      <c r="F120" s="189" t="s">
        <v>77</v>
      </c>
      <c r="G120" s="190" t="s">
        <v>163</v>
      </c>
      <c r="H120" s="191">
        <v>7.25</v>
      </c>
      <c r="I120" s="191">
        <v>5.75</v>
      </c>
      <c r="J120" s="191">
        <v>4.75</v>
      </c>
      <c r="K120" s="191">
        <v>32.25</v>
      </c>
      <c r="L120" s="192">
        <f t="shared" si="4"/>
        <v>17.75</v>
      </c>
      <c r="M120" s="187">
        <v>119</v>
      </c>
      <c r="N120" s="200">
        <v>23</v>
      </c>
    </row>
    <row r="121" spans="1:14" ht="25.5">
      <c r="A121" s="183">
        <v>121</v>
      </c>
      <c r="B121" s="184" t="s">
        <v>243</v>
      </c>
      <c r="C121" s="183" t="s">
        <v>378</v>
      </c>
      <c r="D121" s="188" t="s">
        <v>132</v>
      </c>
      <c r="E121" s="189" t="s">
        <v>133</v>
      </c>
      <c r="F121" s="189" t="s">
        <v>118</v>
      </c>
      <c r="G121" s="190" t="s">
        <v>134</v>
      </c>
      <c r="H121" s="191">
        <v>8.25</v>
      </c>
      <c r="I121" s="191">
        <v>8.25</v>
      </c>
      <c r="J121" s="191">
        <v>6.5</v>
      </c>
      <c r="K121" s="191">
        <v>40.5</v>
      </c>
      <c r="L121" s="192">
        <f t="shared" si="4"/>
        <v>23</v>
      </c>
      <c r="M121" s="187">
        <v>120</v>
      </c>
      <c r="N121" s="200">
        <v>24</v>
      </c>
    </row>
    <row r="122" spans="1:13" s="212" customFormat="1" ht="25.5">
      <c r="A122" s="183">
        <v>122</v>
      </c>
      <c r="B122" s="206" t="s">
        <v>250</v>
      </c>
      <c r="C122" s="183" t="s">
        <v>379</v>
      </c>
      <c r="D122" s="207" t="s">
        <v>79</v>
      </c>
      <c r="E122" s="208" t="s">
        <v>77</v>
      </c>
      <c r="F122" s="208" t="s">
        <v>102</v>
      </c>
      <c r="G122" s="209" t="s">
        <v>35</v>
      </c>
      <c r="H122" s="210">
        <v>7.25</v>
      </c>
      <c r="I122" s="210">
        <v>7</v>
      </c>
      <c r="J122" s="210">
        <v>5.25</v>
      </c>
      <c r="K122" s="210">
        <v>35.25</v>
      </c>
      <c r="L122" s="211">
        <f t="shared" si="4"/>
        <v>19.5</v>
      </c>
      <c r="M122" s="187">
        <v>121</v>
      </c>
    </row>
    <row r="123" spans="1:13" ht="25.5">
      <c r="A123" s="183">
        <v>123</v>
      </c>
      <c r="B123" s="184" t="s">
        <v>258</v>
      </c>
      <c r="C123" s="183" t="s">
        <v>380</v>
      </c>
      <c r="D123" s="188" t="s">
        <v>79</v>
      </c>
      <c r="E123" s="189" t="s">
        <v>71</v>
      </c>
      <c r="F123" s="189" t="s">
        <v>179</v>
      </c>
      <c r="G123" s="190" t="s">
        <v>190</v>
      </c>
      <c r="H123" s="191">
        <v>6</v>
      </c>
      <c r="I123" s="191">
        <v>1.5</v>
      </c>
      <c r="J123" s="191">
        <v>3.75</v>
      </c>
      <c r="K123" s="191">
        <v>20.25</v>
      </c>
      <c r="L123" s="192">
        <f t="shared" si="4"/>
        <v>11.25</v>
      </c>
      <c r="M123" s="187">
        <v>122</v>
      </c>
    </row>
    <row r="124" spans="1:13" ht="25.5">
      <c r="A124" s="183">
        <v>124</v>
      </c>
      <c r="B124" s="193" t="s">
        <v>381</v>
      </c>
      <c r="C124" s="183" t="s">
        <v>382</v>
      </c>
      <c r="D124" s="188" t="s">
        <v>79</v>
      </c>
      <c r="E124" s="189" t="s">
        <v>71</v>
      </c>
      <c r="F124" s="189" t="s">
        <v>77</v>
      </c>
      <c r="G124" s="190" t="s">
        <v>147</v>
      </c>
      <c r="H124" s="191">
        <v>6.5</v>
      </c>
      <c r="I124" s="191">
        <v>9</v>
      </c>
      <c r="J124" s="191">
        <v>7.5</v>
      </c>
      <c r="K124" s="191">
        <v>40</v>
      </c>
      <c r="L124" s="192">
        <f t="shared" si="4"/>
        <v>23</v>
      </c>
      <c r="M124" s="187">
        <v>123</v>
      </c>
    </row>
    <row r="125" spans="1:13" ht="25.5">
      <c r="A125" s="183">
        <v>125</v>
      </c>
      <c r="B125" s="184" t="s">
        <v>258</v>
      </c>
      <c r="C125" s="183" t="s">
        <v>383</v>
      </c>
      <c r="D125" s="188" t="s">
        <v>70</v>
      </c>
      <c r="E125" s="189" t="s">
        <v>71</v>
      </c>
      <c r="F125" s="189" t="s">
        <v>93</v>
      </c>
      <c r="G125" s="190" t="s">
        <v>147</v>
      </c>
      <c r="H125" s="191">
        <v>4.75</v>
      </c>
      <c r="I125" s="191">
        <v>3</v>
      </c>
      <c r="J125" s="191">
        <v>4.5</v>
      </c>
      <c r="K125" s="191">
        <v>21</v>
      </c>
      <c r="L125" s="192">
        <f t="shared" si="4"/>
        <v>12.25</v>
      </c>
      <c r="M125" s="187">
        <v>124</v>
      </c>
    </row>
    <row r="126" spans="1:13" ht="25.5">
      <c r="A126" s="183"/>
      <c r="B126" s="184" t="s">
        <v>336</v>
      </c>
      <c r="C126" s="183" t="s">
        <v>384</v>
      </c>
      <c r="D126" s="188" t="s">
        <v>86</v>
      </c>
      <c r="E126" s="189" t="s">
        <v>71</v>
      </c>
      <c r="F126" s="189" t="s">
        <v>208</v>
      </c>
      <c r="G126" s="190" t="s">
        <v>33</v>
      </c>
      <c r="H126" s="191">
        <v>5.75</v>
      </c>
      <c r="I126" s="191">
        <v>4</v>
      </c>
      <c r="J126" s="191">
        <v>4.25</v>
      </c>
      <c r="K126" s="191">
        <v>25.25</v>
      </c>
      <c r="L126" s="192">
        <f t="shared" si="4"/>
        <v>14</v>
      </c>
      <c r="M126" s="187">
        <v>125</v>
      </c>
    </row>
    <row r="127" spans="1:13" ht="25.5">
      <c r="A127" s="183">
        <v>126</v>
      </c>
      <c r="B127" s="184" t="s">
        <v>254</v>
      </c>
      <c r="C127" s="183" t="s">
        <v>385</v>
      </c>
      <c r="D127" s="188" t="s">
        <v>96</v>
      </c>
      <c r="E127" s="189" t="s">
        <v>77</v>
      </c>
      <c r="F127" s="189" t="s">
        <v>97</v>
      </c>
      <c r="G127" s="190" t="s">
        <v>33</v>
      </c>
      <c r="H127" s="191">
        <v>6</v>
      </c>
      <c r="I127" s="191">
        <v>7.25</v>
      </c>
      <c r="J127" s="191">
        <v>6</v>
      </c>
      <c r="K127" s="191">
        <v>34</v>
      </c>
      <c r="L127" s="192">
        <f t="shared" si="4"/>
        <v>19.25</v>
      </c>
      <c r="M127" s="187">
        <v>126</v>
      </c>
    </row>
    <row r="128" spans="1:13" ht="25.5">
      <c r="A128" s="183">
        <v>127</v>
      </c>
      <c r="B128" s="184" t="s">
        <v>256</v>
      </c>
      <c r="C128" s="183" t="s">
        <v>386</v>
      </c>
      <c r="D128" s="188" t="s">
        <v>81</v>
      </c>
      <c r="E128" s="189" t="s">
        <v>71</v>
      </c>
      <c r="F128" s="189" t="s">
        <v>77</v>
      </c>
      <c r="G128" s="190" t="s">
        <v>33</v>
      </c>
      <c r="H128" s="191">
        <v>6</v>
      </c>
      <c r="I128" s="191">
        <v>6.5</v>
      </c>
      <c r="J128" s="191">
        <v>1.5</v>
      </c>
      <c r="K128" s="191">
        <v>28</v>
      </c>
      <c r="L128" s="192">
        <f t="shared" si="4"/>
        <v>14</v>
      </c>
      <c r="M128" s="187">
        <v>127</v>
      </c>
    </row>
    <row r="129" spans="1:13" ht="25.5">
      <c r="A129" s="183">
        <v>128</v>
      </c>
      <c r="B129" s="184" t="s">
        <v>243</v>
      </c>
      <c r="C129" s="183" t="s">
        <v>387</v>
      </c>
      <c r="D129" s="188" t="s">
        <v>75</v>
      </c>
      <c r="E129" s="189" t="s">
        <v>71</v>
      </c>
      <c r="F129" s="189" t="s">
        <v>77</v>
      </c>
      <c r="G129" s="190" t="s">
        <v>15</v>
      </c>
      <c r="H129" s="191">
        <v>7.25</v>
      </c>
      <c r="I129" s="191">
        <v>8.5</v>
      </c>
      <c r="J129" s="191">
        <v>6.75</v>
      </c>
      <c r="K129" s="191">
        <v>39.75</v>
      </c>
      <c r="L129" s="192">
        <f t="shared" si="4"/>
        <v>22.5</v>
      </c>
      <c r="M129" s="187">
        <v>128</v>
      </c>
    </row>
    <row r="130" spans="1:13" ht="25.5">
      <c r="A130" s="183">
        <v>129</v>
      </c>
      <c r="B130" s="184" t="s">
        <v>248</v>
      </c>
      <c r="C130" s="183" t="s">
        <v>388</v>
      </c>
      <c r="D130" s="188" t="s">
        <v>99</v>
      </c>
      <c r="E130" s="189" t="s">
        <v>71</v>
      </c>
      <c r="F130" s="189" t="s">
        <v>174</v>
      </c>
      <c r="G130" s="190" t="s">
        <v>65</v>
      </c>
      <c r="H130" s="191">
        <v>6</v>
      </c>
      <c r="I130" s="191">
        <v>7</v>
      </c>
      <c r="J130" s="191">
        <v>4</v>
      </c>
      <c r="K130" s="191">
        <v>31.5</v>
      </c>
      <c r="L130" s="192">
        <f t="shared" si="4"/>
        <v>17</v>
      </c>
      <c r="M130" s="187">
        <v>129</v>
      </c>
    </row>
    <row r="131" spans="1:13" ht="25.5">
      <c r="A131" s="183">
        <v>130</v>
      </c>
      <c r="B131" s="184" t="s">
        <v>243</v>
      </c>
      <c r="C131" s="183" t="s">
        <v>389</v>
      </c>
      <c r="D131" s="188" t="s">
        <v>81</v>
      </c>
      <c r="E131" s="189" t="s">
        <v>71</v>
      </c>
      <c r="F131" s="189" t="s">
        <v>72</v>
      </c>
      <c r="G131" s="190" t="s">
        <v>65</v>
      </c>
      <c r="H131" s="191">
        <v>6.75</v>
      </c>
      <c r="I131" s="191">
        <v>9</v>
      </c>
      <c r="J131" s="191">
        <v>4.5</v>
      </c>
      <c r="K131" s="191">
        <v>37</v>
      </c>
      <c r="L131" s="192">
        <f t="shared" si="4"/>
        <v>20.25</v>
      </c>
      <c r="M131" s="187">
        <v>130</v>
      </c>
    </row>
    <row r="132" spans="1:13" ht="25.5">
      <c r="A132" s="183">
        <v>131</v>
      </c>
      <c r="B132" s="184" t="s">
        <v>248</v>
      </c>
      <c r="C132" s="183" t="s">
        <v>390</v>
      </c>
      <c r="D132" s="188" t="s">
        <v>70</v>
      </c>
      <c r="E132" s="189" t="s">
        <v>71</v>
      </c>
      <c r="F132" s="189" t="s">
        <v>5</v>
      </c>
      <c r="G132" s="190" t="s">
        <v>175</v>
      </c>
      <c r="H132" s="191">
        <v>6.5</v>
      </c>
      <c r="I132" s="191">
        <v>3</v>
      </c>
      <c r="J132" s="191">
        <v>9</v>
      </c>
      <c r="K132" s="191">
        <v>29.5</v>
      </c>
      <c r="L132" s="192">
        <f t="shared" si="4"/>
        <v>18.5</v>
      </c>
      <c r="M132" s="187">
        <v>131</v>
      </c>
    </row>
    <row r="133" spans="1:13" ht="25.5">
      <c r="A133" s="183">
        <v>132</v>
      </c>
      <c r="B133" s="184" t="s">
        <v>245</v>
      </c>
      <c r="C133" s="183" t="s">
        <v>391</v>
      </c>
      <c r="D133" s="188" t="s">
        <v>81</v>
      </c>
      <c r="E133" s="189" t="s">
        <v>71</v>
      </c>
      <c r="F133" s="189" t="s">
        <v>4</v>
      </c>
      <c r="G133" s="190" t="s">
        <v>209</v>
      </c>
      <c r="H133" s="191">
        <v>5.25</v>
      </c>
      <c r="I133" s="191">
        <v>3.75</v>
      </c>
      <c r="J133" s="191">
        <v>4.5</v>
      </c>
      <c r="K133" s="191">
        <v>24</v>
      </c>
      <c r="L133" s="192">
        <f t="shared" si="4"/>
        <v>13.5</v>
      </c>
      <c r="M133" s="187">
        <v>132</v>
      </c>
    </row>
    <row r="134" spans="1:13" ht="25.5">
      <c r="A134" s="183">
        <v>133</v>
      </c>
      <c r="B134" s="184" t="s">
        <v>254</v>
      </c>
      <c r="C134" s="183" t="s">
        <v>392</v>
      </c>
      <c r="D134" s="188" t="s">
        <v>81</v>
      </c>
      <c r="E134" s="189" t="s">
        <v>71</v>
      </c>
      <c r="F134" s="189" t="s">
        <v>77</v>
      </c>
      <c r="G134" s="190" t="s">
        <v>98</v>
      </c>
      <c r="H134" s="191">
        <v>5.5</v>
      </c>
      <c r="I134" s="191">
        <v>8</v>
      </c>
      <c r="J134" s="191">
        <v>7.25</v>
      </c>
      <c r="K134" s="191">
        <v>35.75</v>
      </c>
      <c r="L134" s="192">
        <f t="shared" si="4"/>
        <v>20.75</v>
      </c>
      <c r="M134" s="187">
        <v>133</v>
      </c>
    </row>
    <row r="135" spans="1:13" ht="25.5">
      <c r="A135" s="183">
        <v>134</v>
      </c>
      <c r="B135" s="184" t="s">
        <v>248</v>
      </c>
      <c r="C135" s="183" t="s">
        <v>393</v>
      </c>
      <c r="D135" s="188" t="s">
        <v>70</v>
      </c>
      <c r="E135" s="189" t="s">
        <v>77</v>
      </c>
      <c r="F135" s="189" t="s">
        <v>176</v>
      </c>
      <c r="G135" s="190" t="s">
        <v>98</v>
      </c>
      <c r="H135" s="191">
        <v>7.5</v>
      </c>
      <c r="I135" s="191">
        <v>5</v>
      </c>
      <c r="J135" s="191">
        <v>4.75</v>
      </c>
      <c r="K135" s="191">
        <v>31.25</v>
      </c>
      <c r="L135" s="192">
        <f t="shared" si="4"/>
        <v>17.25</v>
      </c>
      <c r="M135" s="187">
        <v>134</v>
      </c>
    </row>
    <row r="136" spans="1:13" ht="25.5">
      <c r="A136" s="183">
        <v>135</v>
      </c>
      <c r="B136" s="184" t="s">
        <v>256</v>
      </c>
      <c r="C136" s="183" t="s">
        <v>394</v>
      </c>
      <c r="D136" s="188" t="s">
        <v>81</v>
      </c>
      <c r="E136" s="189" t="s">
        <v>71</v>
      </c>
      <c r="F136" s="189" t="s">
        <v>77</v>
      </c>
      <c r="G136" s="190" t="s">
        <v>64</v>
      </c>
      <c r="H136" s="191">
        <v>4</v>
      </c>
      <c r="I136" s="191">
        <v>3.5</v>
      </c>
      <c r="J136" s="191">
        <v>4.5</v>
      </c>
      <c r="K136" s="191">
        <v>20.5</v>
      </c>
      <c r="L136" s="192">
        <f t="shared" si="4"/>
        <v>12</v>
      </c>
      <c r="M136" s="187">
        <v>135</v>
      </c>
    </row>
    <row r="137" spans="1:13" ht="25.5">
      <c r="A137" s="183">
        <v>136</v>
      </c>
      <c r="B137" s="184" t="s">
        <v>248</v>
      </c>
      <c r="C137" s="183" t="s">
        <v>395</v>
      </c>
      <c r="D137" s="188" t="s">
        <v>170</v>
      </c>
      <c r="E137" s="189" t="s">
        <v>77</v>
      </c>
      <c r="F137" s="189" t="s">
        <v>9</v>
      </c>
      <c r="G137" s="190" t="s">
        <v>7</v>
      </c>
      <c r="H137" s="191">
        <v>6</v>
      </c>
      <c r="I137" s="191">
        <v>7.5</v>
      </c>
      <c r="J137" s="191">
        <v>5.25</v>
      </c>
      <c r="K137" s="191">
        <v>33.75</v>
      </c>
      <c r="L137" s="192">
        <f t="shared" si="4"/>
        <v>18.75</v>
      </c>
      <c r="M137" s="187">
        <v>136</v>
      </c>
    </row>
    <row r="138" spans="1:13" ht="25.5">
      <c r="A138" s="183">
        <v>137</v>
      </c>
      <c r="B138" s="184" t="s">
        <v>245</v>
      </c>
      <c r="C138" s="183" t="s">
        <v>396</v>
      </c>
      <c r="D138" s="188" t="s">
        <v>81</v>
      </c>
      <c r="E138" s="189" t="s">
        <v>77</v>
      </c>
      <c r="F138" s="189" t="s">
        <v>155</v>
      </c>
      <c r="G138" s="190" t="s">
        <v>7</v>
      </c>
      <c r="H138" s="191">
        <v>6.25</v>
      </c>
      <c r="I138" s="191">
        <v>6.25</v>
      </c>
      <c r="J138" s="191">
        <v>3.25</v>
      </c>
      <c r="K138" s="191">
        <v>29.75</v>
      </c>
      <c r="L138" s="192">
        <f t="shared" si="4"/>
        <v>15.75</v>
      </c>
      <c r="M138" s="187">
        <v>137</v>
      </c>
    </row>
    <row r="139" spans="1:13" ht="25.5">
      <c r="A139" s="183">
        <v>138</v>
      </c>
      <c r="B139" s="184" t="s">
        <v>256</v>
      </c>
      <c r="C139" s="183" t="s">
        <v>397</v>
      </c>
      <c r="D139" s="188" t="s">
        <v>70</v>
      </c>
      <c r="E139" s="189" t="s">
        <v>71</v>
      </c>
      <c r="F139" s="189" t="s">
        <v>83</v>
      </c>
      <c r="G139" s="190" t="s">
        <v>128</v>
      </c>
      <c r="H139" s="191">
        <v>4.5</v>
      </c>
      <c r="I139" s="191">
        <v>3.25</v>
      </c>
      <c r="J139" s="191">
        <v>5.25</v>
      </c>
      <c r="K139" s="191">
        <v>22.25</v>
      </c>
      <c r="L139" s="192">
        <f t="shared" si="4"/>
        <v>13</v>
      </c>
      <c r="M139" s="187">
        <v>138</v>
      </c>
    </row>
    <row r="140" spans="1:13" ht="25.5">
      <c r="A140" s="183">
        <v>139</v>
      </c>
      <c r="B140" s="184" t="s">
        <v>243</v>
      </c>
      <c r="C140" s="183" t="s">
        <v>398</v>
      </c>
      <c r="D140" s="188" t="s">
        <v>75</v>
      </c>
      <c r="E140" s="189" t="s">
        <v>77</v>
      </c>
      <c r="F140" s="189" t="s">
        <v>135</v>
      </c>
      <c r="G140" s="190" t="s">
        <v>136</v>
      </c>
      <c r="H140" s="191">
        <v>6</v>
      </c>
      <c r="I140" s="191">
        <v>9</v>
      </c>
      <c r="J140" s="191">
        <v>8.25</v>
      </c>
      <c r="K140" s="191">
        <v>39.75</v>
      </c>
      <c r="L140" s="192">
        <f t="shared" si="4"/>
        <v>23.25</v>
      </c>
      <c r="M140" s="187">
        <v>139</v>
      </c>
    </row>
    <row r="141" spans="1:13" ht="25.5">
      <c r="A141" s="183">
        <v>140</v>
      </c>
      <c r="B141" s="184" t="s">
        <v>258</v>
      </c>
      <c r="C141" s="183" t="s">
        <v>399</v>
      </c>
      <c r="D141" s="188" t="s">
        <v>86</v>
      </c>
      <c r="E141" s="189" t="s">
        <v>77</v>
      </c>
      <c r="F141" s="189" t="s">
        <v>187</v>
      </c>
      <c r="G141" s="190" t="s">
        <v>10</v>
      </c>
      <c r="H141" s="191">
        <v>5.5</v>
      </c>
      <c r="I141" s="191">
        <v>4.75</v>
      </c>
      <c r="J141" s="191">
        <v>4.25</v>
      </c>
      <c r="K141" s="191">
        <v>26.25</v>
      </c>
      <c r="L141" s="192">
        <f t="shared" si="4"/>
        <v>14.5</v>
      </c>
      <c r="M141" s="187">
        <v>140</v>
      </c>
    </row>
    <row r="142" spans="1:13" ht="25.5">
      <c r="A142" s="183">
        <v>141</v>
      </c>
      <c r="B142" s="184" t="s">
        <v>245</v>
      </c>
      <c r="C142" s="183" t="s">
        <v>400</v>
      </c>
      <c r="D142" s="188" t="s">
        <v>79</v>
      </c>
      <c r="E142" s="189" t="s">
        <v>71</v>
      </c>
      <c r="F142" s="189" t="s">
        <v>210</v>
      </c>
      <c r="G142" s="190" t="s">
        <v>10</v>
      </c>
      <c r="H142" s="191">
        <v>6</v>
      </c>
      <c r="I142" s="191">
        <v>6.75</v>
      </c>
      <c r="J142" s="191">
        <v>2</v>
      </c>
      <c r="K142" s="191">
        <v>29</v>
      </c>
      <c r="L142" s="192">
        <f t="shared" si="4"/>
        <v>14.75</v>
      </c>
      <c r="M142" s="187">
        <v>141</v>
      </c>
    </row>
    <row r="143" spans="1:13" ht="25.5">
      <c r="A143" s="183">
        <v>142</v>
      </c>
      <c r="B143" s="184" t="s">
        <v>243</v>
      </c>
      <c r="C143" s="183" t="s">
        <v>401</v>
      </c>
      <c r="D143" s="188" t="s">
        <v>107</v>
      </c>
      <c r="E143" s="189" t="s">
        <v>71</v>
      </c>
      <c r="F143" s="189" t="s">
        <v>4</v>
      </c>
      <c r="G143" s="190" t="s">
        <v>10</v>
      </c>
      <c r="H143" s="191">
        <v>6</v>
      </c>
      <c r="I143" s="191">
        <v>9.5</v>
      </c>
      <c r="J143" s="191">
        <v>6</v>
      </c>
      <c r="K143" s="191">
        <v>38.5</v>
      </c>
      <c r="L143" s="192">
        <f t="shared" si="4"/>
        <v>21.5</v>
      </c>
      <c r="M143" s="187">
        <v>142</v>
      </c>
    </row>
    <row r="144" spans="1:13" ht="25.5">
      <c r="A144" s="183">
        <v>143</v>
      </c>
      <c r="B144" s="184" t="s">
        <v>248</v>
      </c>
      <c r="C144" s="183" t="s">
        <v>402</v>
      </c>
      <c r="D144" s="188" t="s">
        <v>177</v>
      </c>
      <c r="E144" s="189" t="s">
        <v>77</v>
      </c>
      <c r="F144" s="189" t="s">
        <v>135</v>
      </c>
      <c r="G144" s="190" t="s">
        <v>137</v>
      </c>
      <c r="H144" s="191">
        <v>6.75</v>
      </c>
      <c r="I144" s="191">
        <v>5.25</v>
      </c>
      <c r="J144" s="191">
        <v>4.25</v>
      </c>
      <c r="K144" s="191">
        <v>29.75</v>
      </c>
      <c r="L144" s="192">
        <f aca="true" t="shared" si="5" ref="L144:L175">SUM(H144:J144)</f>
        <v>16.25</v>
      </c>
      <c r="M144" s="187">
        <v>143</v>
      </c>
    </row>
    <row r="145" spans="1:13" ht="25.5">
      <c r="A145" s="183">
        <v>144</v>
      </c>
      <c r="B145" s="184" t="s">
        <v>243</v>
      </c>
      <c r="C145" s="183" t="s">
        <v>403</v>
      </c>
      <c r="D145" s="188" t="s">
        <v>79</v>
      </c>
      <c r="E145" s="189" t="s">
        <v>71</v>
      </c>
      <c r="F145" s="189" t="s">
        <v>135</v>
      </c>
      <c r="G145" s="190" t="s">
        <v>137</v>
      </c>
      <c r="H145" s="191">
        <v>6</v>
      </c>
      <c r="I145" s="191">
        <v>9</v>
      </c>
      <c r="J145" s="191">
        <v>7.75</v>
      </c>
      <c r="K145" s="191">
        <v>39.25</v>
      </c>
      <c r="L145" s="192">
        <f t="shared" si="5"/>
        <v>22.75</v>
      </c>
      <c r="M145" s="187">
        <v>144</v>
      </c>
    </row>
    <row r="146" spans="1:13" ht="25.5">
      <c r="A146" s="183">
        <v>145</v>
      </c>
      <c r="B146" s="184" t="s">
        <v>254</v>
      </c>
      <c r="C146" s="183" t="s">
        <v>404</v>
      </c>
      <c r="D146" s="188" t="s">
        <v>99</v>
      </c>
      <c r="E146" s="189" t="s">
        <v>71</v>
      </c>
      <c r="F146" s="189" t="s">
        <v>4</v>
      </c>
      <c r="G146" s="190" t="s">
        <v>58</v>
      </c>
      <c r="H146" s="191">
        <v>6</v>
      </c>
      <c r="I146" s="191">
        <v>8</v>
      </c>
      <c r="J146" s="191">
        <v>5.25</v>
      </c>
      <c r="K146" s="191">
        <v>34.75</v>
      </c>
      <c r="L146" s="192">
        <f t="shared" si="5"/>
        <v>19.25</v>
      </c>
      <c r="M146" s="187">
        <v>145</v>
      </c>
    </row>
    <row r="147" spans="1:13" ht="25.5">
      <c r="A147" s="183">
        <v>146</v>
      </c>
      <c r="B147" s="184" t="s">
        <v>243</v>
      </c>
      <c r="C147" s="183" t="s">
        <v>405</v>
      </c>
      <c r="D147" s="188" t="s">
        <v>86</v>
      </c>
      <c r="E147" s="189" t="s">
        <v>71</v>
      </c>
      <c r="F147" s="189" t="s">
        <v>4</v>
      </c>
      <c r="G147" s="190" t="s">
        <v>58</v>
      </c>
      <c r="H147" s="191">
        <v>7</v>
      </c>
      <c r="I147" s="191">
        <v>9.5</v>
      </c>
      <c r="J147" s="191">
        <v>6.75</v>
      </c>
      <c r="K147" s="191">
        <v>41.25</v>
      </c>
      <c r="L147" s="192">
        <f t="shared" si="5"/>
        <v>23.25</v>
      </c>
      <c r="M147" s="187">
        <v>146</v>
      </c>
    </row>
    <row r="148" spans="1:13" ht="25.5">
      <c r="A148" s="183">
        <v>147</v>
      </c>
      <c r="B148" s="184" t="s">
        <v>245</v>
      </c>
      <c r="C148" s="183" t="s">
        <v>406</v>
      </c>
      <c r="D148" s="188" t="s">
        <v>87</v>
      </c>
      <c r="E148" s="189" t="s">
        <v>71</v>
      </c>
      <c r="F148" s="189" t="s">
        <v>152</v>
      </c>
      <c r="G148" s="190" t="s">
        <v>58</v>
      </c>
      <c r="H148" s="191">
        <v>5.75</v>
      </c>
      <c r="I148" s="191">
        <v>4.5</v>
      </c>
      <c r="J148" s="191">
        <v>3.25</v>
      </c>
      <c r="K148" s="191">
        <v>25.25</v>
      </c>
      <c r="L148" s="192">
        <f t="shared" si="5"/>
        <v>13.5</v>
      </c>
      <c r="M148" s="187">
        <v>147</v>
      </c>
    </row>
    <row r="149" spans="1:13" ht="25.5">
      <c r="A149" s="183">
        <v>148</v>
      </c>
      <c r="B149" s="184" t="s">
        <v>243</v>
      </c>
      <c r="C149" s="183" t="s">
        <v>407</v>
      </c>
      <c r="D149" s="188" t="s">
        <v>85</v>
      </c>
      <c r="E149" s="189" t="s">
        <v>71</v>
      </c>
      <c r="F149" s="189" t="s">
        <v>4</v>
      </c>
      <c r="G149" s="190" t="s">
        <v>58</v>
      </c>
      <c r="H149" s="191">
        <v>7.5</v>
      </c>
      <c r="I149" s="191">
        <v>7.75</v>
      </c>
      <c r="J149" s="191">
        <v>7</v>
      </c>
      <c r="K149" s="191">
        <v>39</v>
      </c>
      <c r="L149" s="192">
        <f t="shared" si="5"/>
        <v>22.25</v>
      </c>
      <c r="M149" s="187">
        <v>148</v>
      </c>
    </row>
    <row r="150" spans="1:13" ht="25.5">
      <c r="A150" s="183">
        <v>149</v>
      </c>
      <c r="B150" s="184" t="s">
        <v>243</v>
      </c>
      <c r="C150" s="183" t="s">
        <v>408</v>
      </c>
      <c r="D150" s="188" t="s">
        <v>132</v>
      </c>
      <c r="E150" s="189" t="s">
        <v>71</v>
      </c>
      <c r="F150" s="189" t="s">
        <v>133</v>
      </c>
      <c r="G150" s="190" t="s">
        <v>58</v>
      </c>
      <c r="H150" s="191">
        <v>6.25</v>
      </c>
      <c r="I150" s="191">
        <v>9.5</v>
      </c>
      <c r="J150" s="191">
        <v>6</v>
      </c>
      <c r="K150" s="191">
        <v>39</v>
      </c>
      <c r="L150" s="192">
        <f t="shared" si="5"/>
        <v>21.75</v>
      </c>
      <c r="M150" s="187">
        <v>149</v>
      </c>
    </row>
    <row r="151" spans="1:13" ht="25.5">
      <c r="A151" s="183">
        <v>150</v>
      </c>
      <c r="B151" s="184" t="s">
        <v>250</v>
      </c>
      <c r="C151" s="183" t="s">
        <v>409</v>
      </c>
      <c r="D151" s="188" t="s">
        <v>96</v>
      </c>
      <c r="E151" s="189" t="s">
        <v>71</v>
      </c>
      <c r="F151" s="189" t="s">
        <v>4</v>
      </c>
      <c r="G151" s="190" t="s">
        <v>58</v>
      </c>
      <c r="H151" s="191">
        <v>7</v>
      </c>
      <c r="I151" s="191">
        <v>7.25</v>
      </c>
      <c r="J151" s="191">
        <v>4.25</v>
      </c>
      <c r="K151" s="191">
        <v>34.25</v>
      </c>
      <c r="L151" s="192">
        <f t="shared" si="5"/>
        <v>18.5</v>
      </c>
      <c r="M151" s="187">
        <v>150</v>
      </c>
    </row>
    <row r="152" spans="1:13" ht="25.5">
      <c r="A152" s="183">
        <v>151</v>
      </c>
      <c r="B152" s="184" t="s">
        <v>256</v>
      </c>
      <c r="C152" s="183" t="s">
        <v>410</v>
      </c>
      <c r="D152" s="188" t="s">
        <v>96</v>
      </c>
      <c r="E152" s="189" t="s">
        <v>71</v>
      </c>
      <c r="F152" s="189" t="s">
        <v>118</v>
      </c>
      <c r="G152" s="190" t="s">
        <v>58</v>
      </c>
      <c r="H152" s="191">
        <v>4.75</v>
      </c>
      <c r="I152" s="191">
        <v>5.75</v>
      </c>
      <c r="J152" s="191">
        <v>4.5</v>
      </c>
      <c r="K152" s="191">
        <v>27</v>
      </c>
      <c r="L152" s="192">
        <f t="shared" si="5"/>
        <v>15</v>
      </c>
      <c r="M152" s="187">
        <v>151</v>
      </c>
    </row>
    <row r="153" spans="1:13" ht="25.5">
      <c r="A153" s="183">
        <v>152</v>
      </c>
      <c r="B153" s="184" t="s">
        <v>243</v>
      </c>
      <c r="C153" s="183" t="s">
        <v>411</v>
      </c>
      <c r="D153" s="188" t="s">
        <v>101</v>
      </c>
      <c r="E153" s="189" t="s">
        <v>71</v>
      </c>
      <c r="F153" s="189" t="s">
        <v>9</v>
      </c>
      <c r="G153" s="190" t="s">
        <v>11</v>
      </c>
      <c r="H153" s="191">
        <v>8.25</v>
      </c>
      <c r="I153" s="191">
        <v>9</v>
      </c>
      <c r="J153" s="191">
        <v>7.5</v>
      </c>
      <c r="K153" s="191">
        <v>43.5</v>
      </c>
      <c r="L153" s="192">
        <f t="shared" si="5"/>
        <v>24.75</v>
      </c>
      <c r="M153" s="187">
        <v>152</v>
      </c>
    </row>
    <row r="154" spans="1:13" ht="25.5">
      <c r="A154" s="183">
        <v>153</v>
      </c>
      <c r="B154" s="184" t="s">
        <v>248</v>
      </c>
      <c r="C154" s="183" t="s">
        <v>412</v>
      </c>
      <c r="D154" s="188" t="s">
        <v>132</v>
      </c>
      <c r="E154" s="189" t="s">
        <v>71</v>
      </c>
      <c r="F154" s="189" t="s">
        <v>77</v>
      </c>
      <c r="G154" s="190" t="s">
        <v>11</v>
      </c>
      <c r="H154" s="191">
        <v>6</v>
      </c>
      <c r="I154" s="191">
        <v>6</v>
      </c>
      <c r="J154" s="191">
        <v>3.75</v>
      </c>
      <c r="K154" s="191">
        <v>28.75</v>
      </c>
      <c r="L154" s="192">
        <f t="shared" si="5"/>
        <v>15.75</v>
      </c>
      <c r="M154" s="187">
        <v>153</v>
      </c>
    </row>
    <row r="155" spans="1:13" ht="25.5">
      <c r="A155" s="183">
        <v>154</v>
      </c>
      <c r="B155" s="184" t="s">
        <v>245</v>
      </c>
      <c r="C155" s="183" t="s">
        <v>413</v>
      </c>
      <c r="D155" s="188" t="s">
        <v>81</v>
      </c>
      <c r="E155" s="189" t="s">
        <v>71</v>
      </c>
      <c r="F155" s="189" t="s">
        <v>77</v>
      </c>
      <c r="G155" s="190" t="s">
        <v>11</v>
      </c>
      <c r="H155" s="191">
        <v>7</v>
      </c>
      <c r="I155" s="191">
        <v>3.5</v>
      </c>
      <c r="J155" s="191">
        <v>3</v>
      </c>
      <c r="K155" s="191">
        <v>25.5</v>
      </c>
      <c r="L155" s="192">
        <f t="shared" si="5"/>
        <v>13.5</v>
      </c>
      <c r="M155" s="187">
        <v>154</v>
      </c>
    </row>
    <row r="156" spans="1:13" ht="25.5">
      <c r="A156" s="183">
        <v>155</v>
      </c>
      <c r="B156" s="184" t="s">
        <v>250</v>
      </c>
      <c r="C156" s="183" t="s">
        <v>414</v>
      </c>
      <c r="D156" s="188" t="s">
        <v>70</v>
      </c>
      <c r="E156" s="189" t="s">
        <v>71</v>
      </c>
      <c r="F156" s="189" t="s">
        <v>77</v>
      </c>
      <c r="G156" s="190" t="s">
        <v>11</v>
      </c>
      <c r="H156" s="191">
        <v>7.75</v>
      </c>
      <c r="I156" s="191">
        <v>7.25</v>
      </c>
      <c r="J156" s="191">
        <v>5.5</v>
      </c>
      <c r="K156" s="191">
        <v>37</v>
      </c>
      <c r="L156" s="192">
        <f t="shared" si="5"/>
        <v>20.5</v>
      </c>
      <c r="M156" s="187">
        <v>155</v>
      </c>
    </row>
    <row r="157" spans="1:13" ht="25.5">
      <c r="A157" s="183">
        <v>156</v>
      </c>
      <c r="B157" s="184" t="s">
        <v>254</v>
      </c>
      <c r="C157" s="183" t="s">
        <v>415</v>
      </c>
      <c r="D157" s="188" t="s">
        <v>70</v>
      </c>
      <c r="E157" s="189" t="s">
        <v>71</v>
      </c>
      <c r="F157" s="189" t="s">
        <v>77</v>
      </c>
      <c r="G157" s="190" t="s">
        <v>11</v>
      </c>
      <c r="H157" s="191">
        <v>5.75</v>
      </c>
      <c r="I157" s="191">
        <v>8.75</v>
      </c>
      <c r="J157" s="191">
        <v>6</v>
      </c>
      <c r="K157" s="191">
        <v>36.5</v>
      </c>
      <c r="L157" s="192">
        <f t="shared" si="5"/>
        <v>20.5</v>
      </c>
      <c r="M157" s="187">
        <v>156</v>
      </c>
    </row>
    <row r="158" spans="1:13" ht="25.5">
      <c r="A158" s="183">
        <v>157</v>
      </c>
      <c r="B158" s="184" t="s">
        <v>250</v>
      </c>
      <c r="C158" s="183" t="s">
        <v>416</v>
      </c>
      <c r="D158" s="188" t="s">
        <v>75</v>
      </c>
      <c r="E158" s="189" t="s">
        <v>77</v>
      </c>
      <c r="F158" s="189" t="s">
        <v>148</v>
      </c>
      <c r="G158" s="190" t="s">
        <v>149</v>
      </c>
      <c r="H158" s="191">
        <v>6.75</v>
      </c>
      <c r="I158" s="191">
        <v>7.25</v>
      </c>
      <c r="J158" s="191">
        <v>3.5</v>
      </c>
      <c r="K158" s="191">
        <v>33</v>
      </c>
      <c r="L158" s="192">
        <f t="shared" si="5"/>
        <v>17.5</v>
      </c>
      <c r="M158" s="187">
        <v>157</v>
      </c>
    </row>
    <row r="159" spans="1:13" ht="25.5">
      <c r="A159" s="183">
        <v>158</v>
      </c>
      <c r="B159" s="184" t="s">
        <v>254</v>
      </c>
      <c r="C159" s="183" t="s">
        <v>417</v>
      </c>
      <c r="D159" s="188" t="s">
        <v>86</v>
      </c>
      <c r="E159" s="189" t="s">
        <v>71</v>
      </c>
      <c r="F159" s="189" t="s">
        <v>77</v>
      </c>
      <c r="G159" s="190" t="s">
        <v>100</v>
      </c>
      <c r="H159" s="191">
        <v>6.5</v>
      </c>
      <c r="I159" s="191">
        <v>7</v>
      </c>
      <c r="J159" s="191">
        <v>4.25</v>
      </c>
      <c r="K159" s="191">
        <v>32.75</v>
      </c>
      <c r="L159" s="192">
        <f t="shared" si="5"/>
        <v>17.75</v>
      </c>
      <c r="M159" s="187">
        <v>158</v>
      </c>
    </row>
    <row r="160" spans="1:13" ht="25.5">
      <c r="A160" s="183">
        <v>159</v>
      </c>
      <c r="B160" s="184" t="s">
        <v>250</v>
      </c>
      <c r="C160" s="183" t="s">
        <v>418</v>
      </c>
      <c r="D160" s="188" t="s">
        <v>75</v>
      </c>
      <c r="E160" s="189" t="s">
        <v>71</v>
      </c>
      <c r="F160" s="189" t="s">
        <v>88</v>
      </c>
      <c r="G160" s="190" t="s">
        <v>150</v>
      </c>
      <c r="H160" s="191">
        <v>5.75</v>
      </c>
      <c r="I160" s="191">
        <v>7.75</v>
      </c>
      <c r="J160" s="191">
        <v>4.5</v>
      </c>
      <c r="K160" s="191">
        <v>33</v>
      </c>
      <c r="L160" s="192">
        <f t="shared" si="5"/>
        <v>18</v>
      </c>
      <c r="M160" s="187">
        <v>159</v>
      </c>
    </row>
    <row r="161" spans="1:13" ht="25.5">
      <c r="A161" s="183">
        <v>160</v>
      </c>
      <c r="B161" s="184" t="s">
        <v>250</v>
      </c>
      <c r="C161" s="183" t="s">
        <v>419</v>
      </c>
      <c r="D161" s="188" t="s">
        <v>87</v>
      </c>
      <c r="E161" s="189" t="s">
        <v>71</v>
      </c>
      <c r="F161" s="189" t="s">
        <v>77</v>
      </c>
      <c r="G161" s="190" t="s">
        <v>102</v>
      </c>
      <c r="H161" s="191">
        <v>6.75</v>
      </c>
      <c r="I161" s="191">
        <v>7.25</v>
      </c>
      <c r="J161" s="191">
        <v>6.5</v>
      </c>
      <c r="K161" s="191">
        <v>36</v>
      </c>
      <c r="L161" s="192">
        <f t="shared" si="5"/>
        <v>20.5</v>
      </c>
      <c r="M161" s="187">
        <v>160</v>
      </c>
    </row>
    <row r="162" spans="1:13" ht="25.5">
      <c r="A162" s="183">
        <v>161</v>
      </c>
      <c r="B162" s="184" t="s">
        <v>248</v>
      </c>
      <c r="C162" s="183" t="s">
        <v>420</v>
      </c>
      <c r="D162" s="188" t="s">
        <v>85</v>
      </c>
      <c r="E162" s="189" t="s">
        <v>71</v>
      </c>
      <c r="F162" s="189" t="s">
        <v>77</v>
      </c>
      <c r="G162" s="190" t="s">
        <v>102</v>
      </c>
      <c r="H162" s="191">
        <v>7.5</v>
      </c>
      <c r="I162" s="191">
        <v>5.25</v>
      </c>
      <c r="J162" s="191">
        <v>4.75</v>
      </c>
      <c r="K162" s="191">
        <v>31.75</v>
      </c>
      <c r="L162" s="192">
        <f t="shared" si="5"/>
        <v>17.5</v>
      </c>
      <c r="M162" s="187">
        <v>161</v>
      </c>
    </row>
    <row r="163" spans="1:13" ht="25.5">
      <c r="A163" s="183">
        <v>162</v>
      </c>
      <c r="B163" s="184" t="s">
        <v>248</v>
      </c>
      <c r="C163" s="183" t="s">
        <v>421</v>
      </c>
      <c r="D163" s="188" t="s">
        <v>7</v>
      </c>
      <c r="E163" s="189" t="s">
        <v>77</v>
      </c>
      <c r="F163" s="189" t="s">
        <v>148</v>
      </c>
      <c r="G163" s="190" t="s">
        <v>102</v>
      </c>
      <c r="H163" s="191">
        <v>6.5</v>
      </c>
      <c r="I163" s="191">
        <v>5.25</v>
      </c>
      <c r="J163" s="191">
        <v>5.25</v>
      </c>
      <c r="K163" s="191">
        <v>30.25</v>
      </c>
      <c r="L163" s="192">
        <f t="shared" si="5"/>
        <v>17</v>
      </c>
      <c r="M163" s="187">
        <v>162</v>
      </c>
    </row>
    <row r="164" spans="1:13" ht="25.5">
      <c r="A164" s="183">
        <v>163</v>
      </c>
      <c r="B164" s="184" t="s">
        <v>250</v>
      </c>
      <c r="C164" s="183" t="s">
        <v>422</v>
      </c>
      <c r="D164" s="188" t="s">
        <v>81</v>
      </c>
      <c r="E164" s="189" t="s">
        <v>71</v>
      </c>
      <c r="F164" s="189" t="s">
        <v>77</v>
      </c>
      <c r="G164" s="190" t="s">
        <v>102</v>
      </c>
      <c r="H164" s="191">
        <v>7</v>
      </c>
      <c r="I164" s="191">
        <v>8</v>
      </c>
      <c r="J164" s="191">
        <v>4.75</v>
      </c>
      <c r="K164" s="191">
        <v>36.25</v>
      </c>
      <c r="L164" s="192">
        <f t="shared" si="5"/>
        <v>19.75</v>
      </c>
      <c r="M164" s="187">
        <v>163</v>
      </c>
    </row>
    <row r="165" spans="1:13" ht="25.5">
      <c r="A165" s="183">
        <v>164</v>
      </c>
      <c r="B165" s="184" t="s">
        <v>265</v>
      </c>
      <c r="C165" s="183" t="s">
        <v>423</v>
      </c>
      <c r="D165" s="188" t="s">
        <v>70</v>
      </c>
      <c r="E165" s="189" t="s">
        <v>71</v>
      </c>
      <c r="F165" s="189" t="s">
        <v>77</v>
      </c>
      <c r="G165" s="190" t="s">
        <v>221</v>
      </c>
      <c r="H165" s="191">
        <v>5.5</v>
      </c>
      <c r="I165" s="191">
        <v>3</v>
      </c>
      <c r="J165" s="191">
        <v>4.75</v>
      </c>
      <c r="K165" s="191">
        <v>23.25</v>
      </c>
      <c r="L165" s="192">
        <f t="shared" si="5"/>
        <v>13.25</v>
      </c>
      <c r="M165" s="187">
        <v>164</v>
      </c>
    </row>
    <row r="166" spans="1:13" ht="25.5">
      <c r="A166" s="183">
        <v>165</v>
      </c>
      <c r="B166" s="184" t="s">
        <v>248</v>
      </c>
      <c r="C166" s="183" t="s">
        <v>424</v>
      </c>
      <c r="D166" s="188" t="s">
        <v>75</v>
      </c>
      <c r="E166" s="189" t="s">
        <v>71</v>
      </c>
      <c r="F166" s="189" t="s">
        <v>77</v>
      </c>
      <c r="G166" s="190" t="s">
        <v>178</v>
      </c>
      <c r="H166" s="191">
        <v>5.25</v>
      </c>
      <c r="I166" s="191">
        <v>7</v>
      </c>
      <c r="J166" s="191">
        <v>5</v>
      </c>
      <c r="K166" s="191">
        <v>31</v>
      </c>
      <c r="L166" s="192">
        <f t="shared" si="5"/>
        <v>17.25</v>
      </c>
      <c r="M166" s="187">
        <v>165</v>
      </c>
    </row>
    <row r="167" spans="1:13" ht="25.5">
      <c r="A167" s="183">
        <v>166</v>
      </c>
      <c r="B167" s="184" t="s">
        <v>248</v>
      </c>
      <c r="C167" s="183" t="s">
        <v>425</v>
      </c>
      <c r="D167" s="188" t="s">
        <v>79</v>
      </c>
      <c r="E167" s="189" t="s">
        <v>77</v>
      </c>
      <c r="F167" s="189" t="s">
        <v>9</v>
      </c>
      <c r="G167" s="190" t="s">
        <v>178</v>
      </c>
      <c r="H167" s="191">
        <v>5.25</v>
      </c>
      <c r="I167" s="191">
        <v>6</v>
      </c>
      <c r="J167" s="191">
        <v>4</v>
      </c>
      <c r="K167" s="191">
        <v>28</v>
      </c>
      <c r="L167" s="192">
        <f t="shared" si="5"/>
        <v>15.25</v>
      </c>
      <c r="M167" s="187">
        <v>166</v>
      </c>
    </row>
    <row r="168" spans="1:13" ht="25.5">
      <c r="A168" s="183">
        <v>167</v>
      </c>
      <c r="B168" s="184" t="s">
        <v>245</v>
      </c>
      <c r="C168" s="183" t="s">
        <v>426</v>
      </c>
      <c r="D168" s="188" t="s">
        <v>96</v>
      </c>
      <c r="E168" s="189" t="s">
        <v>71</v>
      </c>
      <c r="F168" s="189" t="s">
        <v>160</v>
      </c>
      <c r="G168" s="190" t="s">
        <v>211</v>
      </c>
      <c r="H168" s="191">
        <v>6.5</v>
      </c>
      <c r="I168" s="191">
        <v>7</v>
      </c>
      <c r="J168" s="191">
        <v>3</v>
      </c>
      <c r="K168" s="191">
        <v>31.5</v>
      </c>
      <c r="L168" s="192">
        <f t="shared" si="5"/>
        <v>16.5</v>
      </c>
      <c r="M168" s="187">
        <v>167</v>
      </c>
    </row>
    <row r="169" spans="1:13" ht="25.5">
      <c r="A169" s="183">
        <v>168</v>
      </c>
      <c r="B169" s="184" t="s">
        <v>248</v>
      </c>
      <c r="C169" s="183" t="s">
        <v>427</v>
      </c>
      <c r="D169" s="188" t="s">
        <v>79</v>
      </c>
      <c r="E169" s="189" t="s">
        <v>71</v>
      </c>
      <c r="F169" s="189" t="s">
        <v>72</v>
      </c>
      <c r="G169" s="190" t="s">
        <v>179</v>
      </c>
      <c r="H169" s="191">
        <v>6.25</v>
      </c>
      <c r="I169" s="191">
        <v>4.5</v>
      </c>
      <c r="J169" s="191">
        <v>5.5</v>
      </c>
      <c r="K169" s="191">
        <v>28.5</v>
      </c>
      <c r="L169" s="192">
        <f t="shared" si="5"/>
        <v>16.25</v>
      </c>
      <c r="M169" s="187">
        <v>168</v>
      </c>
    </row>
    <row r="170" spans="1:13" ht="25.5">
      <c r="A170" s="183">
        <v>169</v>
      </c>
      <c r="B170" s="184" t="s">
        <v>256</v>
      </c>
      <c r="C170" s="183" t="s">
        <v>428</v>
      </c>
      <c r="D170" s="188" t="s">
        <v>81</v>
      </c>
      <c r="E170" s="189" t="s">
        <v>71</v>
      </c>
      <c r="F170" s="189" t="s">
        <v>145</v>
      </c>
      <c r="G170" s="190" t="s">
        <v>179</v>
      </c>
      <c r="H170" s="191">
        <v>7.25</v>
      </c>
      <c r="I170" s="191">
        <v>0.75</v>
      </c>
      <c r="J170" s="191">
        <v>3.25</v>
      </c>
      <c r="K170" s="191">
        <v>20.25</v>
      </c>
      <c r="L170" s="192">
        <f t="shared" si="5"/>
        <v>11.25</v>
      </c>
      <c r="M170" s="187">
        <v>169</v>
      </c>
    </row>
    <row r="171" spans="1:13" ht="25.5">
      <c r="A171" s="183">
        <v>170</v>
      </c>
      <c r="B171" s="184" t="s">
        <v>250</v>
      </c>
      <c r="C171" s="183" t="s">
        <v>429</v>
      </c>
      <c r="D171" s="188" t="s">
        <v>99</v>
      </c>
      <c r="E171" s="189" t="s">
        <v>71</v>
      </c>
      <c r="F171" s="189" t="s">
        <v>77</v>
      </c>
      <c r="G171" s="190" t="s">
        <v>38</v>
      </c>
      <c r="H171" s="191">
        <v>5.75</v>
      </c>
      <c r="I171" s="191">
        <v>7.25</v>
      </c>
      <c r="J171" s="191">
        <v>5</v>
      </c>
      <c r="K171" s="191">
        <v>32.5</v>
      </c>
      <c r="L171" s="192">
        <f t="shared" si="5"/>
        <v>18</v>
      </c>
      <c r="M171" s="187">
        <v>170</v>
      </c>
    </row>
    <row r="172" spans="1:13" ht="25.5">
      <c r="A172" s="183">
        <v>171</v>
      </c>
      <c r="B172" s="184" t="s">
        <v>258</v>
      </c>
      <c r="C172" s="183" t="s">
        <v>430</v>
      </c>
      <c r="D172" s="188" t="s">
        <v>85</v>
      </c>
      <c r="E172" s="189" t="s">
        <v>77</v>
      </c>
      <c r="F172" s="189" t="s">
        <v>152</v>
      </c>
      <c r="G172" s="190" t="s">
        <v>38</v>
      </c>
      <c r="H172" s="191">
        <v>7.25</v>
      </c>
      <c r="I172" s="191">
        <v>3.75</v>
      </c>
      <c r="J172" s="191">
        <v>3.25</v>
      </c>
      <c r="K172" s="191">
        <v>26.75</v>
      </c>
      <c r="L172" s="192">
        <f t="shared" si="5"/>
        <v>14.25</v>
      </c>
      <c r="M172" s="187">
        <v>171</v>
      </c>
    </row>
    <row r="173" spans="1:13" ht="25.5">
      <c r="A173" s="183">
        <v>172</v>
      </c>
      <c r="B173" s="184" t="s">
        <v>256</v>
      </c>
      <c r="C173" s="183" t="s">
        <v>431</v>
      </c>
      <c r="D173" s="188" t="s">
        <v>96</v>
      </c>
      <c r="E173" s="189" t="s">
        <v>71</v>
      </c>
      <c r="F173" s="189" t="s">
        <v>77</v>
      </c>
      <c r="G173" s="190" t="s">
        <v>38</v>
      </c>
      <c r="H173" s="191">
        <v>6</v>
      </c>
      <c r="I173" s="191">
        <v>6.5</v>
      </c>
      <c r="J173" s="191">
        <v>2.75</v>
      </c>
      <c r="K173" s="191">
        <v>29.25</v>
      </c>
      <c r="L173" s="192">
        <f t="shared" si="5"/>
        <v>15.25</v>
      </c>
      <c r="M173" s="187">
        <v>172</v>
      </c>
    </row>
    <row r="174" spans="1:13" ht="25.5">
      <c r="A174" s="183">
        <v>173</v>
      </c>
      <c r="B174" s="184" t="s">
        <v>245</v>
      </c>
      <c r="C174" s="183" t="s">
        <v>432</v>
      </c>
      <c r="D174" s="188" t="s">
        <v>81</v>
      </c>
      <c r="E174" s="189" t="s">
        <v>77</v>
      </c>
      <c r="F174" s="189" t="s">
        <v>148</v>
      </c>
      <c r="G174" s="190" t="s">
        <v>38</v>
      </c>
      <c r="H174" s="191">
        <v>6.25</v>
      </c>
      <c r="I174" s="191">
        <v>0.75</v>
      </c>
      <c r="J174" s="191">
        <v>6.5</v>
      </c>
      <c r="K174" s="191">
        <v>22</v>
      </c>
      <c r="L174" s="192">
        <f t="shared" si="5"/>
        <v>13.5</v>
      </c>
      <c r="M174" s="187">
        <v>173</v>
      </c>
    </row>
    <row r="175" spans="1:13" ht="25.5">
      <c r="A175" s="183">
        <v>174</v>
      </c>
      <c r="B175" s="184" t="s">
        <v>250</v>
      </c>
      <c r="C175" s="183" t="s">
        <v>433</v>
      </c>
      <c r="D175" s="188" t="s">
        <v>70</v>
      </c>
      <c r="E175" s="189" t="s">
        <v>71</v>
      </c>
      <c r="F175" s="189" t="s">
        <v>151</v>
      </c>
      <c r="G175" s="190" t="s">
        <v>108</v>
      </c>
      <c r="H175" s="191">
        <v>5.75</v>
      </c>
      <c r="I175" s="191">
        <v>5</v>
      </c>
      <c r="J175" s="191">
        <v>4</v>
      </c>
      <c r="K175" s="191">
        <v>27</v>
      </c>
      <c r="L175" s="192">
        <f t="shared" si="5"/>
        <v>14.75</v>
      </c>
      <c r="M175" s="187">
        <v>174</v>
      </c>
    </row>
    <row r="176" spans="1:13" ht="25.5">
      <c r="A176" s="183">
        <v>175</v>
      </c>
      <c r="B176" s="193" t="s">
        <v>258</v>
      </c>
      <c r="C176" s="183" t="s">
        <v>434</v>
      </c>
      <c r="D176" s="188" t="s">
        <v>81</v>
      </c>
      <c r="E176" s="189" t="s">
        <v>71</v>
      </c>
      <c r="F176" s="189" t="s">
        <v>77</v>
      </c>
      <c r="G176" s="190" t="s">
        <v>40</v>
      </c>
      <c r="H176" s="191">
        <v>7.75</v>
      </c>
      <c r="I176" s="191">
        <v>8.75</v>
      </c>
      <c r="J176" s="191">
        <v>2.75</v>
      </c>
      <c r="K176" s="191">
        <v>37.25</v>
      </c>
      <c r="L176" s="192">
        <f aca="true" t="shared" si="6" ref="L176:L207">SUM(H176:J176)</f>
        <v>19.25</v>
      </c>
      <c r="M176" s="187">
        <v>175</v>
      </c>
    </row>
    <row r="177" spans="1:13" ht="25.5">
      <c r="A177" s="183">
        <v>176</v>
      </c>
      <c r="B177" s="184" t="s">
        <v>336</v>
      </c>
      <c r="C177" s="183" t="s">
        <v>435</v>
      </c>
      <c r="D177" s="188" t="s">
        <v>3</v>
      </c>
      <c r="E177" s="189" t="s">
        <v>71</v>
      </c>
      <c r="F177" s="189" t="s">
        <v>9</v>
      </c>
      <c r="G177" s="190" t="s">
        <v>212</v>
      </c>
      <c r="H177" s="191">
        <v>4.25</v>
      </c>
      <c r="I177" s="191">
        <v>5</v>
      </c>
      <c r="J177" s="191">
        <v>1.25</v>
      </c>
      <c r="K177" s="191">
        <v>21.25</v>
      </c>
      <c r="L177" s="192">
        <f t="shared" si="6"/>
        <v>10.5</v>
      </c>
      <c r="M177" s="187">
        <v>176</v>
      </c>
    </row>
    <row r="178" spans="1:13" ht="25.5">
      <c r="A178" s="183">
        <v>177</v>
      </c>
      <c r="B178" s="184" t="s">
        <v>256</v>
      </c>
      <c r="C178" s="183" t="s">
        <v>436</v>
      </c>
      <c r="D178" s="188" t="s">
        <v>132</v>
      </c>
      <c r="E178" s="189" t="s">
        <v>71</v>
      </c>
      <c r="F178" s="189" t="s">
        <v>133</v>
      </c>
      <c r="G178" s="190" t="s">
        <v>227</v>
      </c>
      <c r="H178" s="191">
        <v>5</v>
      </c>
      <c r="I178" s="191">
        <v>6.75</v>
      </c>
      <c r="J178" s="191">
        <v>3.75</v>
      </c>
      <c r="K178" s="191">
        <v>28.75</v>
      </c>
      <c r="L178" s="192">
        <f t="shared" si="6"/>
        <v>15.5</v>
      </c>
      <c r="M178" s="187">
        <v>177</v>
      </c>
    </row>
    <row r="179" spans="1:13" ht="25.5">
      <c r="A179" s="183">
        <v>178</v>
      </c>
      <c r="B179" s="184" t="s">
        <v>254</v>
      </c>
      <c r="C179" s="183" t="s">
        <v>437</v>
      </c>
      <c r="D179" s="188" t="s">
        <v>81</v>
      </c>
      <c r="E179" s="189" t="s">
        <v>71</v>
      </c>
      <c r="F179" s="189" t="s">
        <v>103</v>
      </c>
      <c r="G179" s="190" t="s">
        <v>104</v>
      </c>
      <c r="H179" s="191">
        <v>7.25</v>
      </c>
      <c r="I179" s="191">
        <v>8.25</v>
      </c>
      <c r="J179" s="191">
        <v>6.5</v>
      </c>
      <c r="K179" s="191">
        <v>39</v>
      </c>
      <c r="L179" s="192">
        <f t="shared" si="6"/>
        <v>22</v>
      </c>
      <c r="M179" s="187">
        <v>178</v>
      </c>
    </row>
    <row r="180" spans="1:13" ht="25.5">
      <c r="A180" s="183">
        <v>179</v>
      </c>
      <c r="B180" s="184" t="s">
        <v>258</v>
      </c>
      <c r="C180" s="183" t="s">
        <v>438</v>
      </c>
      <c r="D180" s="188" t="s">
        <v>118</v>
      </c>
      <c r="E180" s="189" t="s">
        <v>77</v>
      </c>
      <c r="F180" s="189" t="s">
        <v>6</v>
      </c>
      <c r="G180" s="190" t="s">
        <v>152</v>
      </c>
      <c r="H180" s="191">
        <v>5.5</v>
      </c>
      <c r="I180" s="191">
        <v>6</v>
      </c>
      <c r="J180" s="191">
        <v>4.5</v>
      </c>
      <c r="K180" s="191">
        <v>29</v>
      </c>
      <c r="L180" s="192">
        <f t="shared" si="6"/>
        <v>16</v>
      </c>
      <c r="M180" s="187">
        <v>179</v>
      </c>
    </row>
    <row r="181" spans="1:13" ht="25.5">
      <c r="A181" s="183">
        <v>180</v>
      </c>
      <c r="B181" s="184" t="s">
        <v>256</v>
      </c>
      <c r="C181" s="183" t="s">
        <v>439</v>
      </c>
      <c r="D181" s="188" t="s">
        <v>79</v>
      </c>
      <c r="E181" s="189" t="s">
        <v>71</v>
      </c>
      <c r="F181" s="189" t="s">
        <v>77</v>
      </c>
      <c r="G181" s="190" t="s">
        <v>152</v>
      </c>
      <c r="H181" s="191">
        <v>5</v>
      </c>
      <c r="I181" s="191">
        <v>7</v>
      </c>
      <c r="J181" s="191">
        <v>4.5</v>
      </c>
      <c r="K181" s="191">
        <v>30</v>
      </c>
      <c r="L181" s="192">
        <f t="shared" si="6"/>
        <v>16.5</v>
      </c>
      <c r="M181" s="187">
        <v>180</v>
      </c>
    </row>
    <row r="182" spans="1:13" ht="25.5">
      <c r="A182" s="183">
        <v>181</v>
      </c>
      <c r="B182" s="184" t="s">
        <v>250</v>
      </c>
      <c r="C182" s="183" t="s">
        <v>440</v>
      </c>
      <c r="D182" s="188" t="s">
        <v>70</v>
      </c>
      <c r="E182" s="189" t="s">
        <v>71</v>
      </c>
      <c r="F182" s="189" t="s">
        <v>77</v>
      </c>
      <c r="G182" s="190" t="s">
        <v>152</v>
      </c>
      <c r="H182" s="191">
        <v>7.5</v>
      </c>
      <c r="I182" s="191">
        <v>6.75</v>
      </c>
      <c r="J182" s="191">
        <v>8</v>
      </c>
      <c r="K182" s="191">
        <v>38</v>
      </c>
      <c r="L182" s="192">
        <f t="shared" si="6"/>
        <v>22.25</v>
      </c>
      <c r="M182" s="187">
        <v>181</v>
      </c>
    </row>
    <row r="183" spans="1:13" ht="25.5">
      <c r="A183" s="183">
        <v>182</v>
      </c>
      <c r="B183" s="184" t="s">
        <v>248</v>
      </c>
      <c r="C183" s="183" t="s">
        <v>441</v>
      </c>
      <c r="D183" s="188" t="s">
        <v>118</v>
      </c>
      <c r="E183" s="189" t="s">
        <v>77</v>
      </c>
      <c r="F183" s="189" t="s">
        <v>63</v>
      </c>
      <c r="G183" s="190" t="s">
        <v>180</v>
      </c>
      <c r="H183" s="191">
        <v>6</v>
      </c>
      <c r="I183" s="191">
        <v>6</v>
      </c>
      <c r="J183" s="191">
        <v>7.5</v>
      </c>
      <c r="K183" s="191">
        <v>33</v>
      </c>
      <c r="L183" s="192">
        <f t="shared" si="6"/>
        <v>19.5</v>
      </c>
      <c r="M183" s="187">
        <v>182</v>
      </c>
    </row>
    <row r="184" spans="1:13" ht="25.5">
      <c r="A184" s="183">
        <v>183</v>
      </c>
      <c r="B184" s="184" t="s">
        <v>265</v>
      </c>
      <c r="C184" s="183" t="s">
        <v>442</v>
      </c>
      <c r="D184" s="188" t="s">
        <v>96</v>
      </c>
      <c r="E184" s="189" t="s">
        <v>85</v>
      </c>
      <c r="F184" s="189" t="s">
        <v>128</v>
      </c>
      <c r="G184" s="190" t="s">
        <v>61</v>
      </c>
      <c r="H184" s="191">
        <v>5.25</v>
      </c>
      <c r="I184" s="191">
        <v>4.5</v>
      </c>
      <c r="J184" s="191">
        <v>1.5</v>
      </c>
      <c r="K184" s="191">
        <v>22</v>
      </c>
      <c r="L184" s="192">
        <f t="shared" si="6"/>
        <v>11.25</v>
      </c>
      <c r="M184" s="187">
        <v>183</v>
      </c>
    </row>
    <row r="185" spans="1:13" ht="25.5">
      <c r="A185" s="183">
        <v>184</v>
      </c>
      <c r="B185" s="184" t="s">
        <v>258</v>
      </c>
      <c r="C185" s="183" t="s">
        <v>443</v>
      </c>
      <c r="D185" s="188" t="s">
        <v>70</v>
      </c>
      <c r="E185" s="189" t="s">
        <v>71</v>
      </c>
      <c r="F185" s="189" t="s">
        <v>4</v>
      </c>
      <c r="G185" s="190" t="s">
        <v>61</v>
      </c>
      <c r="H185" s="191">
        <v>5.5</v>
      </c>
      <c r="I185" s="191">
        <v>3.75</v>
      </c>
      <c r="J185" s="191">
        <v>2.5</v>
      </c>
      <c r="K185" s="191">
        <v>22.5</v>
      </c>
      <c r="L185" s="192">
        <f t="shared" si="6"/>
        <v>11.75</v>
      </c>
      <c r="M185" s="187">
        <v>184</v>
      </c>
    </row>
    <row r="186" spans="1:13" ht="25.5">
      <c r="A186" s="183">
        <v>185</v>
      </c>
      <c r="B186" s="184" t="s">
        <v>254</v>
      </c>
      <c r="C186" s="183" t="s">
        <v>444</v>
      </c>
      <c r="D186" s="188" t="s">
        <v>70</v>
      </c>
      <c r="E186" s="189" t="s">
        <v>71</v>
      </c>
      <c r="F186" s="189" t="s">
        <v>10</v>
      </c>
      <c r="G186" s="190" t="s">
        <v>105</v>
      </c>
      <c r="H186" s="191">
        <v>3.75</v>
      </c>
      <c r="I186" s="191">
        <v>7.25</v>
      </c>
      <c r="J186" s="191">
        <v>7.75</v>
      </c>
      <c r="K186" s="191">
        <v>31.25</v>
      </c>
      <c r="L186" s="192">
        <f t="shared" si="6"/>
        <v>18.75</v>
      </c>
      <c r="M186" s="187">
        <v>185</v>
      </c>
    </row>
    <row r="187" spans="1:13" ht="25.5">
      <c r="A187" s="183">
        <v>186</v>
      </c>
      <c r="B187" s="184" t="s">
        <v>256</v>
      </c>
      <c r="C187" s="183" t="s">
        <v>445</v>
      </c>
      <c r="D187" s="188" t="s">
        <v>101</v>
      </c>
      <c r="E187" s="189" t="s">
        <v>71</v>
      </c>
      <c r="F187" s="189" t="s">
        <v>102</v>
      </c>
      <c r="G187" s="190" t="s">
        <v>66</v>
      </c>
      <c r="H187" s="191">
        <v>3.25</v>
      </c>
      <c r="I187" s="191">
        <v>4.25</v>
      </c>
      <c r="J187" s="191">
        <v>4.5</v>
      </c>
      <c r="K187" s="191">
        <v>21</v>
      </c>
      <c r="L187" s="192">
        <f t="shared" si="6"/>
        <v>12</v>
      </c>
      <c r="M187" s="187">
        <v>186</v>
      </c>
    </row>
    <row r="188" spans="1:13" ht="25.5">
      <c r="A188" s="183">
        <v>187</v>
      </c>
      <c r="B188" s="184" t="s">
        <v>254</v>
      </c>
      <c r="C188" s="183" t="s">
        <v>446</v>
      </c>
      <c r="D188" s="188" t="s">
        <v>75</v>
      </c>
      <c r="E188" s="189" t="s">
        <v>71</v>
      </c>
      <c r="F188" s="189" t="s">
        <v>77</v>
      </c>
      <c r="G188" s="190" t="s">
        <v>106</v>
      </c>
      <c r="H188" s="191">
        <v>7</v>
      </c>
      <c r="I188" s="191">
        <v>8.75</v>
      </c>
      <c r="J188" s="191">
        <v>5.5</v>
      </c>
      <c r="K188" s="191">
        <v>38</v>
      </c>
      <c r="L188" s="192">
        <f t="shared" si="6"/>
        <v>21.25</v>
      </c>
      <c r="M188" s="187">
        <v>187</v>
      </c>
    </row>
    <row r="189" spans="1:13" ht="25.5">
      <c r="A189" s="183">
        <v>188</v>
      </c>
      <c r="B189" s="193" t="s">
        <v>254</v>
      </c>
      <c r="C189" s="183" t="s">
        <v>447</v>
      </c>
      <c r="D189" s="188" t="s">
        <v>81</v>
      </c>
      <c r="E189" s="189" t="s">
        <v>71</v>
      </c>
      <c r="F189" s="189" t="s">
        <v>77</v>
      </c>
      <c r="G189" s="190" t="s">
        <v>106</v>
      </c>
      <c r="H189" s="191">
        <v>6.5</v>
      </c>
      <c r="I189" s="191">
        <v>7.25</v>
      </c>
      <c r="J189" s="191">
        <v>6</v>
      </c>
      <c r="K189" s="191">
        <v>35</v>
      </c>
      <c r="L189" s="192">
        <f t="shared" si="6"/>
        <v>19.75</v>
      </c>
      <c r="M189" s="187">
        <v>188</v>
      </c>
    </row>
    <row r="190" spans="1:13" ht="25.5">
      <c r="A190" s="183">
        <v>189</v>
      </c>
      <c r="B190" s="184" t="s">
        <v>248</v>
      </c>
      <c r="C190" s="183" t="s">
        <v>448</v>
      </c>
      <c r="D190" s="188" t="s">
        <v>75</v>
      </c>
      <c r="E190" s="189" t="s">
        <v>77</v>
      </c>
      <c r="F190" s="189" t="s">
        <v>181</v>
      </c>
      <c r="G190" s="190" t="s">
        <v>109</v>
      </c>
      <c r="H190" s="191">
        <v>5.25</v>
      </c>
      <c r="I190" s="191">
        <v>7</v>
      </c>
      <c r="J190" s="191">
        <v>4.75</v>
      </c>
      <c r="K190" s="191">
        <v>30.75</v>
      </c>
      <c r="L190" s="192">
        <f t="shared" si="6"/>
        <v>17</v>
      </c>
      <c r="M190" s="187">
        <v>189</v>
      </c>
    </row>
    <row r="191" spans="1:13" ht="25.5">
      <c r="A191" s="183">
        <v>190</v>
      </c>
      <c r="B191" s="184" t="s">
        <v>243</v>
      </c>
      <c r="C191" s="183" t="s">
        <v>449</v>
      </c>
      <c r="D191" s="188" t="s">
        <v>85</v>
      </c>
      <c r="E191" s="189" t="s">
        <v>77</v>
      </c>
      <c r="F191" s="189" t="s">
        <v>39</v>
      </c>
      <c r="G191" s="190" t="s">
        <v>109</v>
      </c>
      <c r="H191" s="191">
        <v>7.25</v>
      </c>
      <c r="I191" s="191">
        <v>8</v>
      </c>
      <c r="J191" s="191">
        <v>5.5</v>
      </c>
      <c r="K191" s="191">
        <v>37.5</v>
      </c>
      <c r="L191" s="192">
        <f t="shared" si="6"/>
        <v>20.75</v>
      </c>
      <c r="M191" s="187">
        <v>190</v>
      </c>
    </row>
    <row r="192" spans="1:13" ht="25.5">
      <c r="A192" s="183">
        <v>191</v>
      </c>
      <c r="B192" s="184" t="s">
        <v>254</v>
      </c>
      <c r="C192" s="183" t="s">
        <v>450</v>
      </c>
      <c r="D192" s="188" t="s">
        <v>107</v>
      </c>
      <c r="E192" s="189" t="s">
        <v>77</v>
      </c>
      <c r="F192" s="189" t="s">
        <v>108</v>
      </c>
      <c r="G192" s="190" t="s">
        <v>109</v>
      </c>
      <c r="H192" s="191">
        <v>6.75</v>
      </c>
      <c r="I192" s="191">
        <v>8.5</v>
      </c>
      <c r="J192" s="191">
        <v>5.25</v>
      </c>
      <c r="K192" s="191">
        <v>37.25</v>
      </c>
      <c r="L192" s="192">
        <f t="shared" si="6"/>
        <v>20.5</v>
      </c>
      <c r="M192" s="187">
        <v>191</v>
      </c>
    </row>
    <row r="193" spans="1:13" ht="25.5">
      <c r="A193" s="183">
        <v>192</v>
      </c>
      <c r="B193" s="184" t="s">
        <v>254</v>
      </c>
      <c r="C193" s="183" t="s">
        <v>451</v>
      </c>
      <c r="D193" s="188" t="s">
        <v>101</v>
      </c>
      <c r="E193" s="189" t="s">
        <v>70</v>
      </c>
      <c r="F193" s="189" t="s">
        <v>61</v>
      </c>
      <c r="G193" s="190" t="s">
        <v>110</v>
      </c>
      <c r="H193" s="191">
        <v>6</v>
      </c>
      <c r="I193" s="191">
        <v>9</v>
      </c>
      <c r="J193" s="191">
        <v>8</v>
      </c>
      <c r="K193" s="191">
        <v>39.5</v>
      </c>
      <c r="L193" s="192">
        <f t="shared" si="6"/>
        <v>23</v>
      </c>
      <c r="M193" s="187">
        <v>192</v>
      </c>
    </row>
    <row r="194" spans="1:13" ht="25.5">
      <c r="A194" s="183">
        <v>193</v>
      </c>
      <c r="B194" s="213" t="s">
        <v>245</v>
      </c>
      <c r="C194" s="183" t="s">
        <v>452</v>
      </c>
      <c r="D194" s="214" t="s">
        <v>122</v>
      </c>
      <c r="E194" s="215" t="s">
        <v>71</v>
      </c>
      <c r="F194" s="215" t="s">
        <v>61</v>
      </c>
      <c r="G194" s="216" t="s">
        <v>110</v>
      </c>
      <c r="H194" s="217">
        <v>5</v>
      </c>
      <c r="I194" s="217">
        <v>5.75</v>
      </c>
      <c r="J194" s="217">
        <v>4.25</v>
      </c>
      <c r="K194" s="217">
        <v>27.25</v>
      </c>
      <c r="L194" s="192">
        <f t="shared" si="6"/>
        <v>15</v>
      </c>
      <c r="M194" s="187">
        <v>193</v>
      </c>
    </row>
    <row r="195" spans="1:13" ht="25.5">
      <c r="A195" s="183">
        <v>194</v>
      </c>
      <c r="B195" s="184" t="s">
        <v>258</v>
      </c>
      <c r="C195" s="183" t="s">
        <v>453</v>
      </c>
      <c r="D195" s="188" t="s">
        <v>96</v>
      </c>
      <c r="E195" s="189" t="s">
        <v>71</v>
      </c>
      <c r="F195" s="189" t="s">
        <v>77</v>
      </c>
      <c r="G195" s="190" t="s">
        <v>191</v>
      </c>
      <c r="H195" s="191">
        <v>5.5</v>
      </c>
      <c r="I195" s="191">
        <v>3.25</v>
      </c>
      <c r="J195" s="191">
        <v>3.75</v>
      </c>
      <c r="K195" s="191">
        <v>22.25</v>
      </c>
      <c r="L195" s="192">
        <f t="shared" si="6"/>
        <v>12.5</v>
      </c>
      <c r="M195" s="187">
        <v>194</v>
      </c>
    </row>
    <row r="196" spans="1:13" ht="25.5">
      <c r="A196" s="183">
        <v>195</v>
      </c>
      <c r="B196" s="184" t="s">
        <v>258</v>
      </c>
      <c r="C196" s="183" t="s">
        <v>454</v>
      </c>
      <c r="D196" s="188" t="s">
        <v>79</v>
      </c>
      <c r="E196" s="189" t="s">
        <v>71</v>
      </c>
      <c r="F196" s="189" t="s">
        <v>4</v>
      </c>
      <c r="G196" s="190" t="s">
        <v>138</v>
      </c>
      <c r="H196" s="191">
        <v>6.25</v>
      </c>
      <c r="I196" s="191">
        <v>6.75</v>
      </c>
      <c r="J196" s="191">
        <v>2.75</v>
      </c>
      <c r="K196" s="191">
        <v>30.25</v>
      </c>
      <c r="L196" s="192">
        <f t="shared" si="6"/>
        <v>15.75</v>
      </c>
      <c r="M196" s="187">
        <v>195</v>
      </c>
    </row>
    <row r="197" spans="1:13" ht="25.5">
      <c r="A197" s="183">
        <v>196</v>
      </c>
      <c r="B197" s="193" t="s">
        <v>243</v>
      </c>
      <c r="C197" s="183" t="s">
        <v>455</v>
      </c>
      <c r="D197" s="188" t="s">
        <v>69</v>
      </c>
      <c r="E197" s="189" t="s">
        <v>71</v>
      </c>
      <c r="F197" s="189" t="s">
        <v>102</v>
      </c>
      <c r="G197" s="190" t="s">
        <v>138</v>
      </c>
      <c r="H197" s="191">
        <v>5.75</v>
      </c>
      <c r="I197" s="191">
        <v>8.25</v>
      </c>
      <c r="J197" s="191">
        <v>5.25</v>
      </c>
      <c r="K197" s="191">
        <v>34.75</v>
      </c>
      <c r="L197" s="192">
        <f t="shared" si="6"/>
        <v>19.25</v>
      </c>
      <c r="M197" s="187">
        <v>196</v>
      </c>
    </row>
    <row r="198" spans="1:13" ht="25.5">
      <c r="A198" s="183">
        <v>197</v>
      </c>
      <c r="B198" s="184" t="s">
        <v>265</v>
      </c>
      <c r="C198" s="183" t="s">
        <v>456</v>
      </c>
      <c r="D198" s="188" t="s">
        <v>81</v>
      </c>
      <c r="E198" s="189" t="s">
        <v>71</v>
      </c>
      <c r="F198" s="189" t="s">
        <v>113</v>
      </c>
      <c r="G198" s="190" t="s">
        <v>138</v>
      </c>
      <c r="H198" s="191">
        <v>5.5</v>
      </c>
      <c r="I198" s="191">
        <v>5.5</v>
      </c>
      <c r="J198" s="191">
        <v>4</v>
      </c>
      <c r="K198" s="191">
        <v>27</v>
      </c>
      <c r="L198" s="192">
        <f t="shared" si="6"/>
        <v>15</v>
      </c>
      <c r="M198" s="187">
        <v>197</v>
      </c>
    </row>
    <row r="199" spans="1:13" ht="25.5">
      <c r="A199" s="183">
        <v>198</v>
      </c>
      <c r="B199" s="184" t="s">
        <v>248</v>
      </c>
      <c r="C199" s="183" t="s">
        <v>457</v>
      </c>
      <c r="D199" s="188" t="s">
        <v>118</v>
      </c>
      <c r="E199" s="189" t="s">
        <v>71</v>
      </c>
      <c r="F199" s="189" t="s">
        <v>4</v>
      </c>
      <c r="G199" s="190" t="s">
        <v>182</v>
      </c>
      <c r="H199" s="191">
        <v>6</v>
      </c>
      <c r="I199" s="191">
        <v>7.5</v>
      </c>
      <c r="J199" s="191">
        <v>2.75</v>
      </c>
      <c r="K199" s="191">
        <v>31.25</v>
      </c>
      <c r="L199" s="192">
        <f t="shared" si="6"/>
        <v>16.25</v>
      </c>
      <c r="M199" s="187">
        <v>198</v>
      </c>
    </row>
    <row r="200" spans="1:13" ht="25.5">
      <c r="A200" s="183">
        <v>199</v>
      </c>
      <c r="B200" s="184" t="s">
        <v>243</v>
      </c>
      <c r="C200" s="183" t="s">
        <v>458</v>
      </c>
      <c r="D200" s="188" t="s">
        <v>139</v>
      </c>
      <c r="E200" s="189" t="s">
        <v>71</v>
      </c>
      <c r="F200" s="189" t="s">
        <v>88</v>
      </c>
      <c r="G200" s="190" t="s">
        <v>140</v>
      </c>
      <c r="H200" s="191">
        <v>6.5</v>
      </c>
      <c r="I200" s="191">
        <v>9.25</v>
      </c>
      <c r="J200" s="191">
        <v>7.25</v>
      </c>
      <c r="K200" s="191">
        <v>40.25</v>
      </c>
      <c r="L200" s="192">
        <f t="shared" si="6"/>
        <v>23</v>
      </c>
      <c r="M200" s="187">
        <v>199</v>
      </c>
    </row>
    <row r="201" spans="1:13" ht="25.5">
      <c r="A201" s="183">
        <v>200</v>
      </c>
      <c r="B201" s="184" t="s">
        <v>248</v>
      </c>
      <c r="C201" s="183" t="s">
        <v>459</v>
      </c>
      <c r="D201" s="188" t="s">
        <v>81</v>
      </c>
      <c r="E201" s="189" t="s">
        <v>71</v>
      </c>
      <c r="F201" s="189" t="s">
        <v>77</v>
      </c>
      <c r="G201" s="190" t="s">
        <v>140</v>
      </c>
      <c r="H201" s="191">
        <v>6.25</v>
      </c>
      <c r="I201" s="191">
        <v>5</v>
      </c>
      <c r="J201" s="191">
        <v>4.5</v>
      </c>
      <c r="K201" s="191">
        <v>28.5</v>
      </c>
      <c r="L201" s="192">
        <f t="shared" si="6"/>
        <v>15.75</v>
      </c>
      <c r="M201" s="187">
        <v>200</v>
      </c>
    </row>
    <row r="202" spans="1:13" ht="25.5">
      <c r="A202" s="183">
        <v>201</v>
      </c>
      <c r="B202" s="184" t="s">
        <v>250</v>
      </c>
      <c r="C202" s="183" t="s">
        <v>460</v>
      </c>
      <c r="D202" s="188" t="s">
        <v>101</v>
      </c>
      <c r="E202" s="189" t="s">
        <v>71</v>
      </c>
      <c r="F202" s="189" t="s">
        <v>77</v>
      </c>
      <c r="G202" s="190" t="s">
        <v>9</v>
      </c>
      <c r="H202" s="191">
        <v>6.25</v>
      </c>
      <c r="I202" s="191">
        <v>7</v>
      </c>
      <c r="J202" s="191">
        <v>7</v>
      </c>
      <c r="K202" s="191">
        <v>35</v>
      </c>
      <c r="L202" s="192">
        <f t="shared" si="6"/>
        <v>20.25</v>
      </c>
      <c r="M202" s="187">
        <v>201</v>
      </c>
    </row>
    <row r="203" spans="1:18" s="218" customFormat="1" ht="25.5">
      <c r="A203" s="183">
        <v>202</v>
      </c>
      <c r="B203" s="184" t="s">
        <v>256</v>
      </c>
      <c r="C203" s="183" t="s">
        <v>461</v>
      </c>
      <c r="D203" s="188" t="s">
        <v>107</v>
      </c>
      <c r="E203" s="189" t="s">
        <v>71</v>
      </c>
      <c r="F203" s="189" t="s">
        <v>197</v>
      </c>
      <c r="G203" s="190" t="s">
        <v>160</v>
      </c>
      <c r="H203" s="191">
        <v>5</v>
      </c>
      <c r="I203" s="191">
        <v>6.25</v>
      </c>
      <c r="J203" s="191">
        <v>2</v>
      </c>
      <c r="K203" s="191">
        <v>26</v>
      </c>
      <c r="L203" s="192">
        <f t="shared" si="6"/>
        <v>13.25</v>
      </c>
      <c r="M203" s="187">
        <v>202</v>
      </c>
      <c r="N203" s="187"/>
      <c r="O203" s="187"/>
      <c r="P203" s="187"/>
      <c r="Q203" s="187"/>
      <c r="R203" s="187"/>
    </row>
    <row r="204" spans="1:18" ht="25.5">
      <c r="A204" s="183">
        <v>203</v>
      </c>
      <c r="B204" s="184" t="s">
        <v>248</v>
      </c>
      <c r="C204" s="183" t="s">
        <v>462</v>
      </c>
      <c r="D204" s="188" t="s">
        <v>79</v>
      </c>
      <c r="E204" s="189" t="s">
        <v>71</v>
      </c>
      <c r="F204" s="189" t="s">
        <v>152</v>
      </c>
      <c r="G204" s="190" t="s">
        <v>153</v>
      </c>
      <c r="H204" s="191">
        <v>7</v>
      </c>
      <c r="I204" s="191">
        <v>6.25</v>
      </c>
      <c r="J204" s="191">
        <v>6.5</v>
      </c>
      <c r="K204" s="191">
        <v>34.5</v>
      </c>
      <c r="L204" s="192">
        <f t="shared" si="6"/>
        <v>19.75</v>
      </c>
      <c r="M204" s="187">
        <v>203</v>
      </c>
      <c r="N204" s="218"/>
      <c r="O204" s="218"/>
      <c r="P204" s="218"/>
      <c r="Q204" s="218"/>
      <c r="R204" s="218"/>
    </row>
    <row r="205" spans="1:13" ht="25.5">
      <c r="A205" s="183">
        <v>204</v>
      </c>
      <c r="B205" s="184" t="s">
        <v>250</v>
      </c>
      <c r="C205" s="183" t="s">
        <v>463</v>
      </c>
      <c r="D205" s="188" t="s">
        <v>70</v>
      </c>
      <c r="E205" s="189" t="s">
        <v>71</v>
      </c>
      <c r="F205" s="189" t="s">
        <v>6</v>
      </c>
      <c r="G205" s="190" t="s">
        <v>153</v>
      </c>
      <c r="H205" s="191">
        <v>4.5</v>
      </c>
      <c r="I205" s="191">
        <v>7.75</v>
      </c>
      <c r="J205" s="191">
        <v>5.5</v>
      </c>
      <c r="K205" s="191">
        <v>31.5</v>
      </c>
      <c r="L205" s="192">
        <f t="shared" si="6"/>
        <v>17.75</v>
      </c>
      <c r="M205" s="187">
        <v>204</v>
      </c>
    </row>
    <row r="206" spans="1:13" ht="25.5">
      <c r="A206" s="183">
        <v>205</v>
      </c>
      <c r="B206" s="184" t="s">
        <v>256</v>
      </c>
      <c r="C206" s="183" t="s">
        <v>464</v>
      </c>
      <c r="D206" s="188" t="s">
        <v>79</v>
      </c>
      <c r="E206" s="189" t="s">
        <v>71</v>
      </c>
      <c r="F206" s="189" t="s">
        <v>77</v>
      </c>
      <c r="G206" s="190" t="s">
        <v>192</v>
      </c>
      <c r="H206" s="191">
        <v>6.25</v>
      </c>
      <c r="I206" s="191">
        <v>9</v>
      </c>
      <c r="J206" s="191">
        <v>5</v>
      </c>
      <c r="K206" s="191">
        <v>37</v>
      </c>
      <c r="L206" s="192">
        <f t="shared" si="6"/>
        <v>20.25</v>
      </c>
      <c r="M206" s="187">
        <v>205</v>
      </c>
    </row>
    <row r="207" spans="1:13" ht="25.5">
      <c r="A207" s="183">
        <v>206</v>
      </c>
      <c r="B207" s="184" t="s">
        <v>265</v>
      </c>
      <c r="C207" s="183" t="s">
        <v>465</v>
      </c>
      <c r="D207" s="188" t="s">
        <v>81</v>
      </c>
      <c r="E207" s="189" t="s">
        <v>71</v>
      </c>
      <c r="F207" s="189" t="s">
        <v>77</v>
      </c>
      <c r="G207" s="190" t="s">
        <v>192</v>
      </c>
      <c r="H207" s="191">
        <v>7.5</v>
      </c>
      <c r="I207" s="191">
        <v>6.75</v>
      </c>
      <c r="J207" s="191">
        <v>7.25</v>
      </c>
      <c r="K207" s="191">
        <v>37.25</v>
      </c>
      <c r="L207" s="192">
        <f t="shared" si="6"/>
        <v>21.5</v>
      </c>
      <c r="M207" s="187">
        <v>206</v>
      </c>
    </row>
    <row r="208" spans="1:13" ht="25.5">
      <c r="A208" s="183">
        <v>207</v>
      </c>
      <c r="B208" s="184" t="s">
        <v>258</v>
      </c>
      <c r="C208" s="183" t="s">
        <v>466</v>
      </c>
      <c r="D208" s="188" t="s">
        <v>81</v>
      </c>
      <c r="E208" s="189" t="s">
        <v>77</v>
      </c>
      <c r="F208" s="189" t="s">
        <v>148</v>
      </c>
      <c r="G208" s="190" t="s">
        <v>192</v>
      </c>
      <c r="H208" s="191">
        <v>4.5</v>
      </c>
      <c r="I208" s="191">
        <v>7</v>
      </c>
      <c r="J208" s="191">
        <v>1.5</v>
      </c>
      <c r="K208" s="191">
        <v>25.5</v>
      </c>
      <c r="L208" s="192">
        <f aca="true" t="shared" si="7" ref="L208:L239">SUM(H208:J208)</f>
        <v>13</v>
      </c>
      <c r="M208" s="187">
        <v>207</v>
      </c>
    </row>
    <row r="209" spans="1:13" s="200" customFormat="1" ht="25.5">
      <c r="A209" s="183">
        <v>208</v>
      </c>
      <c r="B209" s="193" t="s">
        <v>467</v>
      </c>
      <c r="C209" s="183" t="s">
        <v>468</v>
      </c>
      <c r="D209" s="194" t="s">
        <v>177</v>
      </c>
      <c r="E209" s="195"/>
      <c r="F209" s="196" t="s">
        <v>102</v>
      </c>
      <c r="G209" s="197" t="s">
        <v>111</v>
      </c>
      <c r="H209" s="198">
        <v>5</v>
      </c>
      <c r="I209" s="198">
        <v>3.5</v>
      </c>
      <c r="J209" s="198">
        <v>6.5</v>
      </c>
      <c r="K209" s="198">
        <v>25</v>
      </c>
      <c r="L209" s="192">
        <f t="shared" si="7"/>
        <v>15</v>
      </c>
      <c r="M209" s="187">
        <v>208</v>
      </c>
    </row>
    <row r="210" spans="1:13" ht="25.5">
      <c r="A210" s="183">
        <v>209</v>
      </c>
      <c r="B210" s="184" t="s">
        <v>254</v>
      </c>
      <c r="C210" s="183" t="s">
        <v>469</v>
      </c>
      <c r="D210" s="188" t="s">
        <v>85</v>
      </c>
      <c r="E210" s="189" t="s">
        <v>71</v>
      </c>
      <c r="F210" s="189" t="s">
        <v>4</v>
      </c>
      <c r="G210" s="190" t="s">
        <v>111</v>
      </c>
      <c r="H210" s="191">
        <v>5.75</v>
      </c>
      <c r="I210" s="191">
        <v>9</v>
      </c>
      <c r="J210" s="191">
        <v>4.75</v>
      </c>
      <c r="K210" s="191">
        <v>35.75</v>
      </c>
      <c r="L210" s="192">
        <f t="shared" si="7"/>
        <v>19.5</v>
      </c>
      <c r="M210" s="187">
        <v>209</v>
      </c>
    </row>
    <row r="211" spans="1:13" ht="25.5">
      <c r="A211" s="183">
        <v>210</v>
      </c>
      <c r="B211" s="184" t="s">
        <v>254</v>
      </c>
      <c r="C211" s="183" t="s">
        <v>470</v>
      </c>
      <c r="D211" s="188" t="s">
        <v>79</v>
      </c>
      <c r="E211" s="189" t="s">
        <v>71</v>
      </c>
      <c r="F211" s="189" t="s">
        <v>72</v>
      </c>
      <c r="G211" s="190" t="s">
        <v>111</v>
      </c>
      <c r="H211" s="191">
        <v>6.75</v>
      </c>
      <c r="I211" s="191">
        <v>8.75</v>
      </c>
      <c r="J211" s="191">
        <v>7.5</v>
      </c>
      <c r="K211" s="191">
        <v>40</v>
      </c>
      <c r="L211" s="192">
        <f t="shared" si="7"/>
        <v>23</v>
      </c>
      <c r="M211" s="187">
        <v>210</v>
      </c>
    </row>
    <row r="212" spans="1:13" ht="25.5">
      <c r="A212" s="183">
        <v>211</v>
      </c>
      <c r="B212" s="184" t="s">
        <v>250</v>
      </c>
      <c r="C212" s="183" t="s">
        <v>471</v>
      </c>
      <c r="D212" s="188" t="s">
        <v>79</v>
      </c>
      <c r="E212" s="189" t="s">
        <v>71</v>
      </c>
      <c r="F212" s="189" t="s">
        <v>72</v>
      </c>
      <c r="G212" s="190" t="s">
        <v>111</v>
      </c>
      <c r="H212" s="191">
        <v>6.25</v>
      </c>
      <c r="I212" s="191">
        <v>7</v>
      </c>
      <c r="J212" s="191">
        <v>3.5</v>
      </c>
      <c r="K212" s="191">
        <v>31.5</v>
      </c>
      <c r="L212" s="192">
        <f t="shared" si="7"/>
        <v>16.75</v>
      </c>
      <c r="M212" s="187">
        <v>211</v>
      </c>
    </row>
    <row r="213" spans="1:13" ht="25.5">
      <c r="A213" s="183">
        <v>212</v>
      </c>
      <c r="B213" s="184" t="s">
        <v>254</v>
      </c>
      <c r="C213" s="183" t="s">
        <v>472</v>
      </c>
      <c r="D213" s="188" t="s">
        <v>70</v>
      </c>
      <c r="E213" s="189" t="s">
        <v>71</v>
      </c>
      <c r="F213" s="189" t="s">
        <v>72</v>
      </c>
      <c r="G213" s="190" t="s">
        <v>111</v>
      </c>
      <c r="H213" s="191">
        <v>4.5</v>
      </c>
      <c r="I213" s="191">
        <v>8.5</v>
      </c>
      <c r="J213" s="191">
        <v>4.25</v>
      </c>
      <c r="K213" s="191">
        <v>31.75</v>
      </c>
      <c r="L213" s="192">
        <f t="shared" si="7"/>
        <v>17.25</v>
      </c>
      <c r="M213" s="187">
        <v>212</v>
      </c>
    </row>
    <row r="214" spans="1:13" ht="25.5">
      <c r="A214" s="183">
        <v>213</v>
      </c>
      <c r="B214" s="184" t="s">
        <v>256</v>
      </c>
      <c r="C214" s="183" t="s">
        <v>473</v>
      </c>
      <c r="D214" s="188" t="s">
        <v>132</v>
      </c>
      <c r="E214" s="189" t="s">
        <v>71</v>
      </c>
      <c r="F214" s="189" t="s">
        <v>72</v>
      </c>
      <c r="G214" s="190" t="s">
        <v>228</v>
      </c>
      <c r="H214" s="191">
        <v>4.25</v>
      </c>
      <c r="I214" s="191">
        <v>3.5</v>
      </c>
      <c r="J214" s="191">
        <v>4</v>
      </c>
      <c r="K214" s="191">
        <v>20.5</v>
      </c>
      <c r="L214" s="192">
        <f t="shared" si="7"/>
        <v>11.75</v>
      </c>
      <c r="M214" s="187">
        <v>213</v>
      </c>
    </row>
    <row r="215" spans="1:13" ht="25.5">
      <c r="A215" s="183">
        <v>214</v>
      </c>
      <c r="B215" s="184" t="s">
        <v>258</v>
      </c>
      <c r="C215" s="183" t="s">
        <v>474</v>
      </c>
      <c r="D215" s="188" t="s">
        <v>70</v>
      </c>
      <c r="E215" s="189" t="s">
        <v>71</v>
      </c>
      <c r="F215" s="189" t="s">
        <v>4</v>
      </c>
      <c r="G215" s="190" t="s">
        <v>193</v>
      </c>
      <c r="H215" s="191">
        <v>5</v>
      </c>
      <c r="I215" s="191">
        <v>7.75</v>
      </c>
      <c r="J215" s="191">
        <v>5.5</v>
      </c>
      <c r="K215" s="191">
        <v>32.5</v>
      </c>
      <c r="L215" s="192">
        <f t="shared" si="7"/>
        <v>18.25</v>
      </c>
      <c r="M215" s="187">
        <v>214</v>
      </c>
    </row>
    <row r="216" spans="1:13" s="200" customFormat="1" ht="25.5">
      <c r="A216" s="183">
        <v>215</v>
      </c>
      <c r="B216" s="193" t="s">
        <v>336</v>
      </c>
      <c r="C216" s="183" t="s">
        <v>475</v>
      </c>
      <c r="D216" s="194" t="s">
        <v>79</v>
      </c>
      <c r="E216" s="195"/>
      <c r="F216" s="196" t="s">
        <v>4</v>
      </c>
      <c r="G216" s="197" t="s">
        <v>213</v>
      </c>
      <c r="H216" s="198">
        <v>5.5</v>
      </c>
      <c r="I216" s="198">
        <v>4.5</v>
      </c>
      <c r="J216" s="199">
        <v>1.75</v>
      </c>
      <c r="K216" s="199">
        <v>22.25</v>
      </c>
      <c r="L216" s="192">
        <f t="shared" si="7"/>
        <v>11.75</v>
      </c>
      <c r="M216" s="187">
        <v>215</v>
      </c>
    </row>
    <row r="217" spans="1:13" ht="25.5">
      <c r="A217" s="183">
        <v>216</v>
      </c>
      <c r="B217" s="184" t="s">
        <v>265</v>
      </c>
      <c r="C217" s="183" t="s">
        <v>476</v>
      </c>
      <c r="D217" s="188" t="s">
        <v>75</v>
      </c>
      <c r="E217" s="189" t="s">
        <v>71</v>
      </c>
      <c r="F217" s="189" t="s">
        <v>4</v>
      </c>
      <c r="G217" s="190" t="s">
        <v>194</v>
      </c>
      <c r="H217" s="191">
        <v>5.75</v>
      </c>
      <c r="I217" s="191">
        <v>1.5</v>
      </c>
      <c r="J217" s="191">
        <v>4.25</v>
      </c>
      <c r="K217" s="191">
        <v>20.25</v>
      </c>
      <c r="L217" s="192">
        <f t="shared" si="7"/>
        <v>11.5</v>
      </c>
      <c r="M217" s="187">
        <v>216</v>
      </c>
    </row>
    <row r="218" spans="1:13" ht="25.5">
      <c r="A218" s="183">
        <v>217</v>
      </c>
      <c r="B218" s="184" t="s">
        <v>258</v>
      </c>
      <c r="C218" s="183" t="s">
        <v>477</v>
      </c>
      <c r="D218" s="188" t="s">
        <v>85</v>
      </c>
      <c r="E218" s="189" t="s">
        <v>71</v>
      </c>
      <c r="F218" s="189" t="s">
        <v>72</v>
      </c>
      <c r="G218" s="190" t="s">
        <v>194</v>
      </c>
      <c r="H218" s="191">
        <v>5.5</v>
      </c>
      <c r="I218" s="191">
        <v>6.75</v>
      </c>
      <c r="J218" s="191">
        <v>3.5</v>
      </c>
      <c r="K218" s="191">
        <v>29.5</v>
      </c>
      <c r="L218" s="192">
        <f t="shared" si="7"/>
        <v>15.75</v>
      </c>
      <c r="M218" s="187">
        <v>217</v>
      </c>
    </row>
    <row r="219" spans="1:13" ht="25.5">
      <c r="A219" s="183">
        <v>218</v>
      </c>
      <c r="B219" s="184" t="s">
        <v>258</v>
      </c>
      <c r="C219" s="183" t="s">
        <v>478</v>
      </c>
      <c r="D219" s="188" t="s">
        <v>96</v>
      </c>
      <c r="E219" s="189" t="s">
        <v>71</v>
      </c>
      <c r="F219" s="189" t="s">
        <v>72</v>
      </c>
      <c r="G219" s="190" t="s">
        <v>194</v>
      </c>
      <c r="H219" s="191">
        <v>5</v>
      </c>
      <c r="I219" s="191">
        <v>3.5</v>
      </c>
      <c r="J219" s="191">
        <v>4</v>
      </c>
      <c r="K219" s="191">
        <v>22</v>
      </c>
      <c r="L219" s="192">
        <f t="shared" si="7"/>
        <v>12.5</v>
      </c>
      <c r="M219" s="187">
        <v>218</v>
      </c>
    </row>
    <row r="220" spans="1:13" ht="25.5">
      <c r="A220" s="183">
        <v>219</v>
      </c>
      <c r="B220" s="184" t="s">
        <v>245</v>
      </c>
      <c r="C220" s="183" t="s">
        <v>479</v>
      </c>
      <c r="D220" s="188" t="s">
        <v>70</v>
      </c>
      <c r="E220" s="189" t="s">
        <v>71</v>
      </c>
      <c r="F220" s="189" t="s">
        <v>72</v>
      </c>
      <c r="G220" s="190" t="s">
        <v>214</v>
      </c>
      <c r="H220" s="191">
        <v>6</v>
      </c>
      <c r="I220" s="191">
        <v>7.25</v>
      </c>
      <c r="J220" s="191">
        <v>2.5</v>
      </c>
      <c r="K220" s="191">
        <v>30.5</v>
      </c>
      <c r="L220" s="192">
        <f t="shared" si="7"/>
        <v>15.75</v>
      </c>
      <c r="M220" s="187">
        <v>219</v>
      </c>
    </row>
    <row r="221" spans="1:13" ht="25.5">
      <c r="A221" s="183">
        <v>220</v>
      </c>
      <c r="B221" s="184" t="s">
        <v>248</v>
      </c>
      <c r="C221" s="183" t="s">
        <v>480</v>
      </c>
      <c r="D221" s="188" t="s">
        <v>79</v>
      </c>
      <c r="E221" s="189" t="s">
        <v>77</v>
      </c>
      <c r="F221" s="189" t="s">
        <v>63</v>
      </c>
      <c r="G221" s="190" t="s">
        <v>54</v>
      </c>
      <c r="H221" s="191">
        <v>5.75</v>
      </c>
      <c r="I221" s="191">
        <v>4.5</v>
      </c>
      <c r="J221" s="191">
        <v>3.75</v>
      </c>
      <c r="K221" s="191">
        <v>25.75</v>
      </c>
      <c r="L221" s="192">
        <f t="shared" si="7"/>
        <v>14</v>
      </c>
      <c r="M221" s="187">
        <v>220</v>
      </c>
    </row>
    <row r="222" spans="1:13" ht="25.5">
      <c r="A222" s="183">
        <v>221</v>
      </c>
      <c r="B222" s="184" t="s">
        <v>250</v>
      </c>
      <c r="C222" s="183" t="s">
        <v>481</v>
      </c>
      <c r="D222" s="188" t="s">
        <v>79</v>
      </c>
      <c r="E222" s="189" t="s">
        <v>71</v>
      </c>
      <c r="F222" s="189" t="s">
        <v>77</v>
      </c>
      <c r="G222" s="190" t="s">
        <v>154</v>
      </c>
      <c r="H222" s="191">
        <v>7.5</v>
      </c>
      <c r="I222" s="191">
        <v>7.75</v>
      </c>
      <c r="J222" s="191">
        <v>6.5</v>
      </c>
      <c r="K222" s="191">
        <v>38</v>
      </c>
      <c r="L222" s="192">
        <f t="shared" si="7"/>
        <v>21.75</v>
      </c>
      <c r="M222" s="187">
        <v>221</v>
      </c>
    </row>
    <row r="223" spans="1:13" ht="25.5">
      <c r="A223" s="183">
        <v>222</v>
      </c>
      <c r="B223" s="184" t="s">
        <v>265</v>
      </c>
      <c r="C223" s="183" t="s">
        <v>482</v>
      </c>
      <c r="D223" s="188" t="s">
        <v>81</v>
      </c>
      <c r="E223" s="189" t="s">
        <v>71</v>
      </c>
      <c r="F223" s="189" t="s">
        <v>77</v>
      </c>
      <c r="G223" s="190" t="s">
        <v>154</v>
      </c>
      <c r="H223" s="191">
        <v>4.25</v>
      </c>
      <c r="I223" s="191">
        <v>5.75</v>
      </c>
      <c r="J223" s="191">
        <v>3.75</v>
      </c>
      <c r="K223" s="191">
        <v>24.75</v>
      </c>
      <c r="L223" s="192">
        <f t="shared" si="7"/>
        <v>13.75</v>
      </c>
      <c r="M223" s="187">
        <v>222</v>
      </c>
    </row>
    <row r="224" spans="1:13" ht="25.5">
      <c r="A224" s="183">
        <v>223</v>
      </c>
      <c r="B224" s="184" t="s">
        <v>258</v>
      </c>
      <c r="C224" s="183" t="s">
        <v>483</v>
      </c>
      <c r="D224" s="188" t="s">
        <v>79</v>
      </c>
      <c r="E224" s="189" t="s">
        <v>71</v>
      </c>
      <c r="F224" s="189" t="s">
        <v>72</v>
      </c>
      <c r="G224" s="190" t="s">
        <v>195</v>
      </c>
      <c r="H224" s="191">
        <v>4.25</v>
      </c>
      <c r="I224" s="191">
        <v>4</v>
      </c>
      <c r="J224" s="191">
        <v>2.75</v>
      </c>
      <c r="K224" s="191">
        <v>20.75</v>
      </c>
      <c r="L224" s="192">
        <f t="shared" si="7"/>
        <v>11</v>
      </c>
      <c r="M224" s="187">
        <v>223</v>
      </c>
    </row>
    <row r="225" spans="1:13" ht="25.5">
      <c r="A225" s="183">
        <v>224</v>
      </c>
      <c r="B225" s="184" t="s">
        <v>265</v>
      </c>
      <c r="C225" s="183" t="s">
        <v>484</v>
      </c>
      <c r="D225" s="188" t="s">
        <v>101</v>
      </c>
      <c r="E225" s="189" t="s">
        <v>71</v>
      </c>
      <c r="F225" s="189" t="s">
        <v>4</v>
      </c>
      <c r="G225" s="190" t="s">
        <v>222</v>
      </c>
      <c r="H225" s="191">
        <v>5</v>
      </c>
      <c r="I225" s="191">
        <v>6.75</v>
      </c>
      <c r="J225" s="191">
        <v>5</v>
      </c>
      <c r="K225" s="191">
        <v>29.5</v>
      </c>
      <c r="L225" s="192">
        <f t="shared" si="7"/>
        <v>16.75</v>
      </c>
      <c r="M225" s="187">
        <v>224</v>
      </c>
    </row>
    <row r="226" spans="1:13" ht="25.5">
      <c r="A226" s="183">
        <v>225</v>
      </c>
      <c r="B226" s="184" t="s">
        <v>250</v>
      </c>
      <c r="C226" s="183" t="s">
        <v>485</v>
      </c>
      <c r="D226" s="188" t="s">
        <v>132</v>
      </c>
      <c r="E226" s="189" t="s">
        <v>71</v>
      </c>
      <c r="F226" s="189" t="s">
        <v>77</v>
      </c>
      <c r="G226" s="190" t="s">
        <v>155</v>
      </c>
      <c r="H226" s="191">
        <v>5</v>
      </c>
      <c r="I226" s="191">
        <v>7.75</v>
      </c>
      <c r="J226" s="191">
        <v>3.75</v>
      </c>
      <c r="K226" s="191">
        <v>30.75</v>
      </c>
      <c r="L226" s="192">
        <f t="shared" si="7"/>
        <v>16.5</v>
      </c>
      <c r="M226" s="187">
        <v>225</v>
      </c>
    </row>
    <row r="227" spans="1:13" ht="25.5">
      <c r="A227" s="183">
        <v>226</v>
      </c>
      <c r="B227" s="184" t="s">
        <v>265</v>
      </c>
      <c r="C227" s="183" t="s">
        <v>486</v>
      </c>
      <c r="D227" s="188" t="s">
        <v>79</v>
      </c>
      <c r="E227" s="189" t="s">
        <v>71</v>
      </c>
      <c r="F227" s="189" t="s">
        <v>77</v>
      </c>
      <c r="G227" s="190" t="s">
        <v>155</v>
      </c>
      <c r="H227" s="191">
        <v>6.75</v>
      </c>
      <c r="I227" s="191">
        <v>7.75</v>
      </c>
      <c r="J227" s="191">
        <v>2</v>
      </c>
      <c r="K227" s="191">
        <v>32</v>
      </c>
      <c r="L227" s="192">
        <f t="shared" si="7"/>
        <v>16.5</v>
      </c>
      <c r="M227" s="187">
        <v>226</v>
      </c>
    </row>
    <row r="228" spans="1:13" ht="25.5">
      <c r="A228" s="183">
        <v>227</v>
      </c>
      <c r="B228" s="184" t="s">
        <v>250</v>
      </c>
      <c r="C228" s="183" t="s">
        <v>487</v>
      </c>
      <c r="D228" s="188" t="s">
        <v>81</v>
      </c>
      <c r="E228" s="189" t="s">
        <v>77</v>
      </c>
      <c r="F228" s="189" t="s">
        <v>6</v>
      </c>
      <c r="G228" s="190" t="s">
        <v>155</v>
      </c>
      <c r="H228" s="191">
        <v>8</v>
      </c>
      <c r="I228" s="191">
        <v>7.75</v>
      </c>
      <c r="J228" s="191">
        <v>3.5</v>
      </c>
      <c r="K228" s="191">
        <v>36.5</v>
      </c>
      <c r="L228" s="192">
        <f t="shared" si="7"/>
        <v>19.25</v>
      </c>
      <c r="M228" s="187">
        <v>227</v>
      </c>
    </row>
    <row r="229" spans="1:13" ht="25.5">
      <c r="A229" s="183">
        <v>228</v>
      </c>
      <c r="B229" s="184" t="s">
        <v>256</v>
      </c>
      <c r="C229" s="183" t="s">
        <v>488</v>
      </c>
      <c r="D229" s="188" t="s">
        <v>79</v>
      </c>
      <c r="E229" s="189" t="s">
        <v>77</v>
      </c>
      <c r="F229" s="189" t="s">
        <v>10</v>
      </c>
      <c r="G229" s="190" t="s">
        <v>215</v>
      </c>
      <c r="H229" s="191">
        <v>5.5</v>
      </c>
      <c r="I229" s="191">
        <v>7</v>
      </c>
      <c r="J229" s="191">
        <v>5</v>
      </c>
      <c r="K229" s="191">
        <v>31</v>
      </c>
      <c r="L229" s="192">
        <f t="shared" si="7"/>
        <v>17.5</v>
      </c>
      <c r="M229" s="187">
        <v>228</v>
      </c>
    </row>
    <row r="230" spans="1:13" ht="25.5">
      <c r="A230" s="183">
        <v>229</v>
      </c>
      <c r="B230" s="184" t="s">
        <v>245</v>
      </c>
      <c r="C230" s="183" t="s">
        <v>489</v>
      </c>
      <c r="D230" s="188" t="s">
        <v>96</v>
      </c>
      <c r="E230" s="189" t="s">
        <v>71</v>
      </c>
      <c r="F230" s="189" t="s">
        <v>77</v>
      </c>
      <c r="G230" s="190" t="s">
        <v>215</v>
      </c>
      <c r="H230" s="191">
        <v>5.25</v>
      </c>
      <c r="I230" s="191">
        <v>6.75</v>
      </c>
      <c r="J230" s="191">
        <v>2.25</v>
      </c>
      <c r="K230" s="191">
        <v>27.25</v>
      </c>
      <c r="L230" s="192">
        <f t="shared" si="7"/>
        <v>14.25</v>
      </c>
      <c r="M230" s="187">
        <v>229</v>
      </c>
    </row>
    <row r="231" spans="1:13" ht="25.5">
      <c r="A231" s="183">
        <v>230</v>
      </c>
      <c r="B231" s="184" t="s">
        <v>258</v>
      </c>
      <c r="C231" s="183" t="s">
        <v>490</v>
      </c>
      <c r="D231" s="188" t="s">
        <v>79</v>
      </c>
      <c r="E231" s="189" t="s">
        <v>71</v>
      </c>
      <c r="F231" s="189" t="s">
        <v>77</v>
      </c>
      <c r="G231" s="190" t="s">
        <v>196</v>
      </c>
      <c r="H231" s="191">
        <v>7</v>
      </c>
      <c r="I231" s="191">
        <v>6.75</v>
      </c>
      <c r="J231" s="191">
        <v>2.5</v>
      </c>
      <c r="K231" s="191">
        <v>31</v>
      </c>
      <c r="L231" s="192">
        <f t="shared" si="7"/>
        <v>16.25</v>
      </c>
      <c r="M231" s="187">
        <v>230</v>
      </c>
    </row>
    <row r="232" spans="1:13" ht="25.5">
      <c r="A232" s="183">
        <v>231</v>
      </c>
      <c r="B232" s="184" t="s">
        <v>248</v>
      </c>
      <c r="C232" s="183" t="s">
        <v>491</v>
      </c>
      <c r="D232" s="188" t="s">
        <v>86</v>
      </c>
      <c r="E232" s="189" t="s">
        <v>71</v>
      </c>
      <c r="F232" s="189" t="s">
        <v>4</v>
      </c>
      <c r="G232" s="190" t="s">
        <v>83</v>
      </c>
      <c r="H232" s="191">
        <v>6</v>
      </c>
      <c r="I232" s="191">
        <v>7.75</v>
      </c>
      <c r="J232" s="191">
        <v>3.5</v>
      </c>
      <c r="K232" s="191">
        <v>32.5</v>
      </c>
      <c r="L232" s="192">
        <f t="shared" si="7"/>
        <v>17.25</v>
      </c>
      <c r="M232" s="187">
        <v>231</v>
      </c>
    </row>
    <row r="233" spans="1:13" ht="25.5">
      <c r="A233" s="183">
        <v>232</v>
      </c>
      <c r="B233" s="184" t="s">
        <v>254</v>
      </c>
      <c r="C233" s="183" t="s">
        <v>492</v>
      </c>
      <c r="D233" s="188" t="s">
        <v>79</v>
      </c>
      <c r="E233" s="189" t="s">
        <v>71</v>
      </c>
      <c r="F233" s="189" t="s">
        <v>32</v>
      </c>
      <c r="G233" s="190" t="s">
        <v>112</v>
      </c>
      <c r="H233" s="191">
        <v>5</v>
      </c>
      <c r="I233" s="191">
        <v>6.75</v>
      </c>
      <c r="J233" s="191">
        <v>5.75</v>
      </c>
      <c r="K233" s="191">
        <v>30.75</v>
      </c>
      <c r="L233" s="192">
        <f t="shared" si="7"/>
        <v>17.5</v>
      </c>
      <c r="M233" s="187">
        <v>232</v>
      </c>
    </row>
    <row r="234" spans="1:13" ht="25.5">
      <c r="A234" s="183">
        <v>233</v>
      </c>
      <c r="B234" s="184" t="s">
        <v>265</v>
      </c>
      <c r="C234" s="183" t="s">
        <v>493</v>
      </c>
      <c r="D234" s="188" t="s">
        <v>96</v>
      </c>
      <c r="E234" s="189" t="s">
        <v>71</v>
      </c>
      <c r="F234" s="189" t="s">
        <v>128</v>
      </c>
      <c r="G234" s="190" t="s">
        <v>112</v>
      </c>
      <c r="H234" s="191">
        <v>6.25</v>
      </c>
      <c r="I234" s="191">
        <v>6.5</v>
      </c>
      <c r="J234" s="191">
        <v>2.75</v>
      </c>
      <c r="K234" s="191">
        <v>29.25</v>
      </c>
      <c r="L234" s="192">
        <f t="shared" si="7"/>
        <v>15.5</v>
      </c>
      <c r="M234" s="187">
        <v>233</v>
      </c>
    </row>
    <row r="235" spans="1:13" ht="25.5">
      <c r="A235" s="183">
        <v>234</v>
      </c>
      <c r="B235" s="184" t="s">
        <v>250</v>
      </c>
      <c r="C235" s="183" t="s">
        <v>494</v>
      </c>
      <c r="D235" s="188" t="s">
        <v>68</v>
      </c>
      <c r="E235" s="189" t="s">
        <v>71</v>
      </c>
      <c r="F235" s="189" t="s">
        <v>67</v>
      </c>
      <c r="G235" s="190" t="s">
        <v>156</v>
      </c>
      <c r="H235" s="191">
        <v>4.75</v>
      </c>
      <c r="I235" s="191">
        <v>7.75</v>
      </c>
      <c r="J235" s="191">
        <v>4.5</v>
      </c>
      <c r="K235" s="191">
        <v>31</v>
      </c>
      <c r="L235" s="192">
        <f t="shared" si="7"/>
        <v>17</v>
      </c>
      <c r="M235" s="187">
        <v>234</v>
      </c>
    </row>
    <row r="236" spans="1:13" ht="25.5">
      <c r="A236" s="183">
        <v>235</v>
      </c>
      <c r="B236" s="184" t="s">
        <v>258</v>
      </c>
      <c r="C236" s="183" t="s">
        <v>495</v>
      </c>
      <c r="D236" s="188" t="s">
        <v>101</v>
      </c>
      <c r="E236" s="189" t="s">
        <v>71</v>
      </c>
      <c r="F236" s="189" t="s">
        <v>197</v>
      </c>
      <c r="G236" s="190" t="s">
        <v>157</v>
      </c>
      <c r="H236" s="191">
        <v>5</v>
      </c>
      <c r="I236" s="191">
        <v>7.5</v>
      </c>
      <c r="J236" s="191">
        <v>5.25</v>
      </c>
      <c r="K236" s="191">
        <v>31.75</v>
      </c>
      <c r="L236" s="192">
        <f t="shared" si="7"/>
        <v>17.75</v>
      </c>
      <c r="M236" s="187">
        <v>235</v>
      </c>
    </row>
    <row r="237" spans="1:13" ht="25.5">
      <c r="A237" s="183">
        <v>236</v>
      </c>
      <c r="B237" s="184" t="s">
        <v>250</v>
      </c>
      <c r="C237" s="183" t="s">
        <v>496</v>
      </c>
      <c r="D237" s="188" t="s">
        <v>3</v>
      </c>
      <c r="E237" s="189" t="s">
        <v>71</v>
      </c>
      <c r="F237" s="189" t="s">
        <v>73</v>
      </c>
      <c r="G237" s="190" t="s">
        <v>157</v>
      </c>
      <c r="H237" s="191">
        <v>6.25</v>
      </c>
      <c r="I237" s="191">
        <v>6</v>
      </c>
      <c r="J237" s="191">
        <v>3.5</v>
      </c>
      <c r="K237" s="191">
        <v>29.5</v>
      </c>
      <c r="L237" s="192">
        <f t="shared" si="7"/>
        <v>15.75</v>
      </c>
      <c r="M237" s="187">
        <v>236</v>
      </c>
    </row>
    <row r="238" spans="1:13" ht="25.5">
      <c r="A238" s="183">
        <v>237</v>
      </c>
      <c r="B238" s="184" t="s">
        <v>250</v>
      </c>
      <c r="C238" s="183" t="s">
        <v>497</v>
      </c>
      <c r="D238" s="188" t="s">
        <v>85</v>
      </c>
      <c r="E238" s="189" t="s">
        <v>71</v>
      </c>
      <c r="F238" s="189" t="s">
        <v>63</v>
      </c>
      <c r="G238" s="190" t="s">
        <v>158</v>
      </c>
      <c r="H238" s="191">
        <v>4.75</v>
      </c>
      <c r="I238" s="191">
        <v>7.75</v>
      </c>
      <c r="J238" s="191">
        <v>5.75</v>
      </c>
      <c r="K238" s="191">
        <v>32.25</v>
      </c>
      <c r="L238" s="192">
        <f t="shared" si="7"/>
        <v>18.25</v>
      </c>
      <c r="M238" s="187">
        <v>237</v>
      </c>
    </row>
    <row r="239" spans="1:13" ht="25.5">
      <c r="A239" s="183">
        <v>238</v>
      </c>
      <c r="B239" s="184" t="s">
        <v>265</v>
      </c>
      <c r="C239" s="183" t="s">
        <v>498</v>
      </c>
      <c r="D239" s="188" t="s">
        <v>79</v>
      </c>
      <c r="E239" s="189" t="s">
        <v>71</v>
      </c>
      <c r="F239" s="189" t="s">
        <v>4</v>
      </c>
      <c r="G239" s="190" t="s">
        <v>158</v>
      </c>
      <c r="H239" s="191">
        <v>6.25</v>
      </c>
      <c r="I239" s="191">
        <v>5</v>
      </c>
      <c r="J239" s="191">
        <v>2.5</v>
      </c>
      <c r="K239" s="191">
        <v>26.5</v>
      </c>
      <c r="L239" s="192">
        <f t="shared" si="7"/>
        <v>13.75</v>
      </c>
      <c r="M239" s="187">
        <v>238</v>
      </c>
    </row>
    <row r="240" spans="1:13" ht="25.5">
      <c r="A240" s="183">
        <v>239</v>
      </c>
      <c r="B240" s="184" t="s">
        <v>254</v>
      </c>
      <c r="C240" s="183" t="s">
        <v>499</v>
      </c>
      <c r="D240" s="188" t="s">
        <v>81</v>
      </c>
      <c r="E240" s="189" t="s">
        <v>71</v>
      </c>
      <c r="F240" s="189" t="s">
        <v>113</v>
      </c>
      <c r="G240" s="190" t="s">
        <v>114</v>
      </c>
      <c r="H240" s="191">
        <v>5.75</v>
      </c>
      <c r="I240" s="191">
        <v>7.25</v>
      </c>
      <c r="J240" s="191">
        <v>6.25</v>
      </c>
      <c r="K240" s="191">
        <v>33.75</v>
      </c>
      <c r="L240" s="192">
        <f aca="true" t="shared" si="8" ref="L240:L271">SUM(H240:J240)</f>
        <v>19.25</v>
      </c>
      <c r="M240" s="187">
        <v>239</v>
      </c>
    </row>
    <row r="241" spans="1:13" ht="25.5">
      <c r="A241" s="183">
        <v>240</v>
      </c>
      <c r="B241" s="184" t="s">
        <v>250</v>
      </c>
      <c r="C241" s="183" t="s">
        <v>500</v>
      </c>
      <c r="D241" s="188" t="s">
        <v>132</v>
      </c>
      <c r="E241" s="189" t="s">
        <v>71</v>
      </c>
      <c r="F241" s="189" t="s">
        <v>77</v>
      </c>
      <c r="G241" s="190" t="s">
        <v>13</v>
      </c>
      <c r="H241" s="191">
        <v>8</v>
      </c>
      <c r="I241" s="191">
        <v>7.25</v>
      </c>
      <c r="J241" s="191">
        <v>2.75</v>
      </c>
      <c r="K241" s="191">
        <v>34.75</v>
      </c>
      <c r="L241" s="192">
        <f t="shared" si="8"/>
        <v>18</v>
      </c>
      <c r="M241" s="187">
        <v>240</v>
      </c>
    </row>
    <row r="242" spans="1:13" ht="25.5">
      <c r="A242" s="183">
        <v>241</v>
      </c>
      <c r="B242" s="184" t="s">
        <v>250</v>
      </c>
      <c r="C242" s="183" t="s">
        <v>501</v>
      </c>
      <c r="D242" s="188" t="s">
        <v>79</v>
      </c>
      <c r="E242" s="189" t="s">
        <v>71</v>
      </c>
      <c r="F242" s="189" t="s">
        <v>77</v>
      </c>
      <c r="G242" s="190" t="s">
        <v>13</v>
      </c>
      <c r="H242" s="191">
        <v>6.75</v>
      </c>
      <c r="I242" s="191">
        <v>9</v>
      </c>
      <c r="J242" s="191">
        <v>8</v>
      </c>
      <c r="K242" s="191">
        <v>41</v>
      </c>
      <c r="L242" s="192">
        <f t="shared" si="8"/>
        <v>23.75</v>
      </c>
      <c r="M242" s="187">
        <v>241</v>
      </c>
    </row>
    <row r="243" spans="1:13" ht="25.5">
      <c r="A243" s="183">
        <v>242</v>
      </c>
      <c r="B243" s="184" t="s">
        <v>254</v>
      </c>
      <c r="C243" s="183" t="s">
        <v>502</v>
      </c>
      <c r="D243" s="188" t="s">
        <v>79</v>
      </c>
      <c r="E243" s="189" t="s">
        <v>77</v>
      </c>
      <c r="F243" s="189" t="s">
        <v>6</v>
      </c>
      <c r="G243" s="190" t="s">
        <v>13</v>
      </c>
      <c r="H243" s="191">
        <v>7.5</v>
      </c>
      <c r="I243" s="191">
        <v>8.5</v>
      </c>
      <c r="J243" s="191">
        <v>6.75</v>
      </c>
      <c r="K243" s="191">
        <v>40.25</v>
      </c>
      <c r="L243" s="192">
        <f t="shared" si="8"/>
        <v>22.75</v>
      </c>
      <c r="M243" s="187">
        <v>242</v>
      </c>
    </row>
    <row r="244" spans="1:13" ht="25.5">
      <c r="A244" s="183">
        <v>243</v>
      </c>
      <c r="B244" s="184" t="s">
        <v>250</v>
      </c>
      <c r="C244" s="183" t="s">
        <v>503</v>
      </c>
      <c r="D244" s="188" t="s">
        <v>79</v>
      </c>
      <c r="E244" s="189" t="s">
        <v>71</v>
      </c>
      <c r="F244" s="189" t="s">
        <v>6</v>
      </c>
      <c r="G244" s="190" t="s">
        <v>13</v>
      </c>
      <c r="H244" s="191">
        <v>6.25</v>
      </c>
      <c r="I244" s="191">
        <v>7</v>
      </c>
      <c r="J244" s="191">
        <v>6</v>
      </c>
      <c r="K244" s="191">
        <v>34</v>
      </c>
      <c r="L244" s="192">
        <f t="shared" si="8"/>
        <v>19.25</v>
      </c>
      <c r="M244" s="187">
        <v>243</v>
      </c>
    </row>
    <row r="245" spans="1:13" ht="25.5">
      <c r="A245" s="183">
        <v>244</v>
      </c>
      <c r="B245" s="184" t="s">
        <v>256</v>
      </c>
      <c r="C245" s="183" t="s">
        <v>504</v>
      </c>
      <c r="D245" s="188" t="s">
        <v>79</v>
      </c>
      <c r="E245" s="189" t="s">
        <v>71</v>
      </c>
      <c r="F245" s="189" t="s">
        <v>77</v>
      </c>
      <c r="G245" s="190" t="s">
        <v>13</v>
      </c>
      <c r="H245" s="191">
        <v>6.5</v>
      </c>
      <c r="I245" s="191">
        <v>7.5</v>
      </c>
      <c r="J245" s="191">
        <v>5.5</v>
      </c>
      <c r="K245" s="191">
        <v>33.5</v>
      </c>
      <c r="L245" s="192">
        <f t="shared" si="8"/>
        <v>19.5</v>
      </c>
      <c r="M245" s="187">
        <v>244</v>
      </c>
    </row>
    <row r="246" spans="1:13" ht="25.5">
      <c r="A246" s="183">
        <v>245</v>
      </c>
      <c r="B246" s="184" t="s">
        <v>265</v>
      </c>
      <c r="C246" s="183" t="s">
        <v>505</v>
      </c>
      <c r="D246" s="188" t="s">
        <v>79</v>
      </c>
      <c r="E246" s="189" t="s">
        <v>77</v>
      </c>
      <c r="F246" s="189" t="s">
        <v>6</v>
      </c>
      <c r="G246" s="190" t="s">
        <v>13</v>
      </c>
      <c r="H246" s="191">
        <v>4.5</v>
      </c>
      <c r="I246" s="191">
        <v>5.25</v>
      </c>
      <c r="J246" s="191">
        <v>2.75</v>
      </c>
      <c r="K246" s="191">
        <v>23.75</v>
      </c>
      <c r="L246" s="192">
        <f t="shared" si="8"/>
        <v>12.5</v>
      </c>
      <c r="M246" s="187">
        <v>245</v>
      </c>
    </row>
    <row r="247" spans="1:13" ht="25.5">
      <c r="A247" s="183">
        <v>246</v>
      </c>
      <c r="B247" s="184" t="s">
        <v>248</v>
      </c>
      <c r="C247" s="183" t="s">
        <v>506</v>
      </c>
      <c r="D247" s="188" t="s">
        <v>96</v>
      </c>
      <c r="E247" s="189" t="s">
        <v>71</v>
      </c>
      <c r="F247" s="189" t="s">
        <v>77</v>
      </c>
      <c r="G247" s="190" t="s">
        <v>13</v>
      </c>
      <c r="H247" s="191">
        <v>6.5</v>
      </c>
      <c r="I247" s="191">
        <v>6.75</v>
      </c>
      <c r="J247" s="191">
        <v>5</v>
      </c>
      <c r="K247" s="191">
        <v>33</v>
      </c>
      <c r="L247" s="192">
        <f t="shared" si="8"/>
        <v>18.25</v>
      </c>
      <c r="M247" s="187">
        <v>246</v>
      </c>
    </row>
    <row r="248" spans="1:13" ht="25.5">
      <c r="A248" s="183">
        <v>247</v>
      </c>
      <c r="B248" s="184" t="s">
        <v>265</v>
      </c>
      <c r="C248" s="183" t="s">
        <v>507</v>
      </c>
      <c r="D248" s="188" t="s">
        <v>96</v>
      </c>
      <c r="E248" s="189" t="s">
        <v>71</v>
      </c>
      <c r="F248" s="189" t="s">
        <v>77</v>
      </c>
      <c r="G248" s="190" t="s">
        <v>13</v>
      </c>
      <c r="H248" s="191">
        <v>4.5</v>
      </c>
      <c r="I248" s="191">
        <v>3.25</v>
      </c>
      <c r="J248" s="191">
        <v>4.5</v>
      </c>
      <c r="K248" s="191">
        <v>21.5</v>
      </c>
      <c r="L248" s="192">
        <f t="shared" si="8"/>
        <v>12.25</v>
      </c>
      <c r="M248" s="187">
        <v>247</v>
      </c>
    </row>
    <row r="249" spans="1:13" ht="25.5">
      <c r="A249" s="183">
        <v>248</v>
      </c>
      <c r="B249" s="184" t="s">
        <v>250</v>
      </c>
      <c r="C249" s="183" t="s">
        <v>508</v>
      </c>
      <c r="D249" s="188" t="s">
        <v>81</v>
      </c>
      <c r="E249" s="189" t="s">
        <v>71</v>
      </c>
      <c r="F249" s="189" t="s">
        <v>77</v>
      </c>
      <c r="G249" s="190" t="s">
        <v>13</v>
      </c>
      <c r="H249" s="191">
        <v>7.25</v>
      </c>
      <c r="I249" s="191">
        <v>8.5</v>
      </c>
      <c r="J249" s="191">
        <v>6</v>
      </c>
      <c r="K249" s="191">
        <v>39</v>
      </c>
      <c r="L249" s="192">
        <f t="shared" si="8"/>
        <v>21.75</v>
      </c>
      <c r="M249" s="187">
        <v>248</v>
      </c>
    </row>
    <row r="250" spans="1:13" ht="25.5">
      <c r="A250" s="183">
        <v>249</v>
      </c>
      <c r="B250" s="184" t="s">
        <v>250</v>
      </c>
      <c r="C250" s="183" t="s">
        <v>509</v>
      </c>
      <c r="D250" s="188" t="s">
        <v>70</v>
      </c>
      <c r="E250" s="189" t="s">
        <v>77</v>
      </c>
      <c r="F250" s="189" t="s">
        <v>7</v>
      </c>
      <c r="G250" s="190" t="s">
        <v>13</v>
      </c>
      <c r="H250" s="191">
        <v>5.5</v>
      </c>
      <c r="I250" s="191">
        <v>8.75</v>
      </c>
      <c r="J250" s="191">
        <v>6.25</v>
      </c>
      <c r="K250" s="191">
        <v>36.25</v>
      </c>
      <c r="L250" s="192">
        <f t="shared" si="8"/>
        <v>20.5</v>
      </c>
      <c r="M250" s="187">
        <v>249</v>
      </c>
    </row>
    <row r="251" spans="1:13" ht="25.5">
      <c r="A251" s="183">
        <v>250</v>
      </c>
      <c r="B251" s="184" t="s">
        <v>258</v>
      </c>
      <c r="C251" s="183" t="s">
        <v>510</v>
      </c>
      <c r="D251" s="188" t="s">
        <v>70</v>
      </c>
      <c r="E251" s="189" t="s">
        <v>71</v>
      </c>
      <c r="F251" s="189" t="s">
        <v>130</v>
      </c>
      <c r="G251" s="190" t="s">
        <v>13</v>
      </c>
      <c r="H251" s="191">
        <v>7</v>
      </c>
      <c r="I251" s="191">
        <v>3.75</v>
      </c>
      <c r="J251" s="191">
        <v>4.25</v>
      </c>
      <c r="K251" s="191">
        <v>27.25</v>
      </c>
      <c r="L251" s="192">
        <f t="shared" si="8"/>
        <v>15</v>
      </c>
      <c r="M251" s="187">
        <v>250</v>
      </c>
    </row>
    <row r="252" spans="1:13" ht="25.5">
      <c r="A252" s="183">
        <v>251</v>
      </c>
      <c r="B252" s="184" t="s">
        <v>243</v>
      </c>
      <c r="C252" s="183" t="s">
        <v>511</v>
      </c>
      <c r="D252" s="188" t="s">
        <v>81</v>
      </c>
      <c r="E252" s="189" t="s">
        <v>71</v>
      </c>
      <c r="F252" s="189" t="s">
        <v>4</v>
      </c>
      <c r="G252" s="190" t="s">
        <v>141</v>
      </c>
      <c r="H252" s="191">
        <v>7.25</v>
      </c>
      <c r="I252" s="191">
        <v>9.5</v>
      </c>
      <c r="J252" s="191">
        <v>7.5</v>
      </c>
      <c r="K252" s="191">
        <v>42.5</v>
      </c>
      <c r="L252" s="192">
        <f t="shared" si="8"/>
        <v>24.25</v>
      </c>
      <c r="M252" s="187">
        <v>251</v>
      </c>
    </row>
    <row r="253" spans="1:13" ht="25.5">
      <c r="A253" s="183">
        <v>252</v>
      </c>
      <c r="B253" s="184" t="s">
        <v>265</v>
      </c>
      <c r="C253" s="183" t="s">
        <v>512</v>
      </c>
      <c r="D253" s="188" t="s">
        <v>86</v>
      </c>
      <c r="E253" s="189" t="s">
        <v>71</v>
      </c>
      <c r="F253" s="189" t="s">
        <v>176</v>
      </c>
      <c r="G253" s="190" t="s">
        <v>159</v>
      </c>
      <c r="H253" s="191">
        <v>5</v>
      </c>
      <c r="I253" s="191">
        <v>4</v>
      </c>
      <c r="J253" s="191">
        <v>3.5</v>
      </c>
      <c r="K253" s="191">
        <v>23</v>
      </c>
      <c r="L253" s="192">
        <f t="shared" si="8"/>
        <v>12.5</v>
      </c>
      <c r="M253" s="187">
        <v>252</v>
      </c>
    </row>
    <row r="254" spans="1:13" ht="25.5">
      <c r="A254" s="183">
        <v>253</v>
      </c>
      <c r="B254" s="184" t="s">
        <v>250</v>
      </c>
      <c r="C254" s="183" t="s">
        <v>513</v>
      </c>
      <c r="D254" s="188" t="s">
        <v>122</v>
      </c>
      <c r="E254" s="189" t="s">
        <v>71</v>
      </c>
      <c r="F254" s="189" t="s">
        <v>73</v>
      </c>
      <c r="G254" s="190" t="s">
        <v>159</v>
      </c>
      <c r="H254" s="191">
        <v>7</v>
      </c>
      <c r="I254" s="191">
        <v>8</v>
      </c>
      <c r="J254" s="191">
        <v>4</v>
      </c>
      <c r="K254" s="191">
        <v>35.5</v>
      </c>
      <c r="L254" s="192">
        <f t="shared" si="8"/>
        <v>19</v>
      </c>
      <c r="M254" s="187">
        <v>253</v>
      </c>
    </row>
    <row r="255" spans="1:13" ht="25.5">
      <c r="A255" s="183">
        <v>254</v>
      </c>
      <c r="B255" s="184" t="s">
        <v>250</v>
      </c>
      <c r="C255" s="183" t="s">
        <v>514</v>
      </c>
      <c r="D255" s="188" t="s">
        <v>75</v>
      </c>
      <c r="E255" s="189" t="s">
        <v>71</v>
      </c>
      <c r="F255" s="189" t="s">
        <v>32</v>
      </c>
      <c r="G255" s="190" t="s">
        <v>145</v>
      </c>
      <c r="H255" s="191">
        <v>6.5</v>
      </c>
      <c r="I255" s="191">
        <v>7.25</v>
      </c>
      <c r="J255" s="191">
        <v>6.5</v>
      </c>
      <c r="K255" s="191">
        <v>35.5</v>
      </c>
      <c r="L255" s="192">
        <f t="shared" si="8"/>
        <v>20.25</v>
      </c>
      <c r="M255" s="187">
        <v>254</v>
      </c>
    </row>
    <row r="256" spans="1:13" ht="25.5">
      <c r="A256" s="183">
        <v>255</v>
      </c>
      <c r="B256" s="184" t="s">
        <v>256</v>
      </c>
      <c r="C256" s="183" t="s">
        <v>515</v>
      </c>
      <c r="D256" s="188" t="s">
        <v>79</v>
      </c>
      <c r="E256" s="189" t="s">
        <v>71</v>
      </c>
      <c r="F256" s="189" t="s">
        <v>4</v>
      </c>
      <c r="G256" s="190" t="s">
        <v>32</v>
      </c>
      <c r="H256" s="191">
        <v>3.75</v>
      </c>
      <c r="I256" s="191">
        <v>5</v>
      </c>
      <c r="J256" s="191">
        <v>5</v>
      </c>
      <c r="K256" s="191">
        <v>23.5</v>
      </c>
      <c r="L256" s="192">
        <f t="shared" si="8"/>
        <v>13.75</v>
      </c>
      <c r="M256" s="187">
        <v>255</v>
      </c>
    </row>
    <row r="257" spans="1:13" ht="25.5">
      <c r="A257" s="183">
        <v>256</v>
      </c>
      <c r="B257" s="184" t="s">
        <v>256</v>
      </c>
      <c r="C257" s="183" t="s">
        <v>516</v>
      </c>
      <c r="D257" s="188" t="s">
        <v>75</v>
      </c>
      <c r="E257" s="189" t="s">
        <v>71</v>
      </c>
      <c r="F257" s="189" t="s">
        <v>4</v>
      </c>
      <c r="G257" s="190" t="s">
        <v>183</v>
      </c>
      <c r="H257" s="191">
        <v>5.25</v>
      </c>
      <c r="I257" s="191">
        <v>3.25</v>
      </c>
      <c r="J257" s="191">
        <v>3.5</v>
      </c>
      <c r="K257" s="191">
        <v>22</v>
      </c>
      <c r="L257" s="192">
        <f t="shared" si="8"/>
        <v>12</v>
      </c>
      <c r="M257" s="187">
        <v>256</v>
      </c>
    </row>
    <row r="258" spans="1:13" ht="25.5">
      <c r="A258" s="183">
        <v>257</v>
      </c>
      <c r="B258" s="184" t="s">
        <v>258</v>
      </c>
      <c r="C258" s="183" t="s">
        <v>517</v>
      </c>
      <c r="D258" s="188" t="s">
        <v>81</v>
      </c>
      <c r="E258" s="189" t="s">
        <v>71</v>
      </c>
      <c r="F258" s="189" t="s">
        <v>4</v>
      </c>
      <c r="G258" s="190" t="s">
        <v>183</v>
      </c>
      <c r="H258" s="191">
        <v>6.25</v>
      </c>
      <c r="I258" s="191">
        <v>6.25</v>
      </c>
      <c r="J258" s="191">
        <v>3.5</v>
      </c>
      <c r="K258" s="191">
        <v>30</v>
      </c>
      <c r="L258" s="192">
        <f t="shared" si="8"/>
        <v>16</v>
      </c>
      <c r="M258" s="187">
        <v>257</v>
      </c>
    </row>
    <row r="259" spans="1:13" ht="25.5">
      <c r="A259" s="183">
        <v>258</v>
      </c>
      <c r="B259" s="184" t="s">
        <v>248</v>
      </c>
      <c r="C259" s="183" t="s">
        <v>518</v>
      </c>
      <c r="D259" s="188" t="s">
        <v>70</v>
      </c>
      <c r="E259" s="189" t="s">
        <v>71</v>
      </c>
      <c r="F259" s="189" t="s">
        <v>88</v>
      </c>
      <c r="G259" s="190" t="s">
        <v>183</v>
      </c>
      <c r="H259" s="191">
        <v>5</v>
      </c>
      <c r="I259" s="191">
        <v>6.25</v>
      </c>
      <c r="J259" s="191">
        <v>7.25</v>
      </c>
      <c r="K259" s="191">
        <v>30.75</v>
      </c>
      <c r="L259" s="192">
        <f t="shared" si="8"/>
        <v>18.5</v>
      </c>
      <c r="M259" s="187">
        <v>258</v>
      </c>
    </row>
    <row r="260" spans="1:13" ht="25.5">
      <c r="A260" s="183">
        <v>259</v>
      </c>
      <c r="B260" s="184" t="s">
        <v>258</v>
      </c>
      <c r="C260" s="183" t="s">
        <v>519</v>
      </c>
      <c r="D260" s="188" t="s">
        <v>70</v>
      </c>
      <c r="E260" s="189" t="s">
        <v>71</v>
      </c>
      <c r="F260" s="189" t="s">
        <v>73</v>
      </c>
      <c r="G260" s="190" t="s">
        <v>183</v>
      </c>
      <c r="H260" s="191">
        <v>4.5</v>
      </c>
      <c r="I260" s="191">
        <v>6.75</v>
      </c>
      <c r="J260" s="191">
        <v>4.5</v>
      </c>
      <c r="K260" s="191">
        <v>28</v>
      </c>
      <c r="L260" s="192">
        <f t="shared" si="8"/>
        <v>15.75</v>
      </c>
      <c r="M260" s="187">
        <v>259</v>
      </c>
    </row>
    <row r="261" spans="1:13" ht="25.5">
      <c r="A261" s="183">
        <v>260</v>
      </c>
      <c r="B261" s="184" t="s">
        <v>245</v>
      </c>
      <c r="C261" s="183" t="s">
        <v>520</v>
      </c>
      <c r="D261" s="188" t="s">
        <v>96</v>
      </c>
      <c r="E261" s="189" t="s">
        <v>71</v>
      </c>
      <c r="F261" s="189" t="s">
        <v>4</v>
      </c>
      <c r="G261" s="190" t="s">
        <v>216</v>
      </c>
      <c r="H261" s="191">
        <v>6.75</v>
      </c>
      <c r="I261" s="191">
        <v>7.25</v>
      </c>
      <c r="J261" s="191">
        <v>3.5</v>
      </c>
      <c r="K261" s="191">
        <v>32.5</v>
      </c>
      <c r="L261" s="192">
        <f t="shared" si="8"/>
        <v>17.5</v>
      </c>
      <c r="M261" s="187">
        <v>260</v>
      </c>
    </row>
    <row r="262" spans="1:13" ht="25.5">
      <c r="A262" s="183">
        <v>261</v>
      </c>
      <c r="B262" s="184" t="s">
        <v>254</v>
      </c>
      <c r="C262" s="183" t="s">
        <v>521</v>
      </c>
      <c r="D262" s="188" t="s">
        <v>79</v>
      </c>
      <c r="E262" s="189" t="s">
        <v>71</v>
      </c>
      <c r="F262" s="189" t="s">
        <v>102</v>
      </c>
      <c r="G262" s="190" t="s">
        <v>115</v>
      </c>
      <c r="H262" s="191">
        <v>5</v>
      </c>
      <c r="I262" s="191">
        <v>8.75</v>
      </c>
      <c r="J262" s="191">
        <v>7</v>
      </c>
      <c r="K262" s="191">
        <v>35.5</v>
      </c>
      <c r="L262" s="192">
        <f t="shared" si="8"/>
        <v>20.75</v>
      </c>
      <c r="M262" s="187">
        <v>261</v>
      </c>
    </row>
    <row r="263" spans="1:13" ht="25.5">
      <c r="A263" s="183">
        <v>262</v>
      </c>
      <c r="B263" s="184" t="s">
        <v>254</v>
      </c>
      <c r="C263" s="183" t="s">
        <v>522</v>
      </c>
      <c r="D263" s="188" t="s">
        <v>79</v>
      </c>
      <c r="E263" s="189" t="s">
        <v>71</v>
      </c>
      <c r="F263" s="189" t="s">
        <v>4</v>
      </c>
      <c r="G263" s="190" t="s">
        <v>116</v>
      </c>
      <c r="H263" s="191">
        <v>6</v>
      </c>
      <c r="I263" s="191">
        <v>7</v>
      </c>
      <c r="J263" s="191">
        <v>5</v>
      </c>
      <c r="K263" s="191">
        <v>32</v>
      </c>
      <c r="L263" s="192">
        <f t="shared" si="8"/>
        <v>18</v>
      </c>
      <c r="M263" s="187">
        <v>262</v>
      </c>
    </row>
    <row r="264" spans="1:13" ht="25.5">
      <c r="A264" s="183">
        <v>263</v>
      </c>
      <c r="B264" s="184" t="s">
        <v>243</v>
      </c>
      <c r="C264" s="183" t="s">
        <v>523</v>
      </c>
      <c r="D264" s="188" t="s">
        <v>81</v>
      </c>
      <c r="E264" s="189" t="s">
        <v>71</v>
      </c>
      <c r="F264" s="189" t="s">
        <v>4</v>
      </c>
      <c r="G264" s="190" t="s">
        <v>116</v>
      </c>
      <c r="H264" s="191">
        <v>8.25</v>
      </c>
      <c r="I264" s="191">
        <v>9.25</v>
      </c>
      <c r="J264" s="191">
        <v>7.75</v>
      </c>
      <c r="K264" s="191">
        <v>43.75</v>
      </c>
      <c r="L264" s="192">
        <f t="shared" si="8"/>
        <v>25.25</v>
      </c>
      <c r="M264" s="187">
        <v>263</v>
      </c>
    </row>
    <row r="265" spans="1:13" ht="25.5">
      <c r="A265" s="183">
        <v>264</v>
      </c>
      <c r="B265" s="184" t="s">
        <v>265</v>
      </c>
      <c r="C265" s="183" t="s">
        <v>524</v>
      </c>
      <c r="D265" s="188" t="s">
        <v>79</v>
      </c>
      <c r="E265" s="189" t="s">
        <v>71</v>
      </c>
      <c r="F265" s="189" t="s">
        <v>4</v>
      </c>
      <c r="G265" s="190" t="s">
        <v>223</v>
      </c>
      <c r="H265" s="191">
        <v>5.5</v>
      </c>
      <c r="I265" s="191">
        <v>5.75</v>
      </c>
      <c r="J265" s="191">
        <v>1.5</v>
      </c>
      <c r="K265" s="191">
        <v>25.5</v>
      </c>
      <c r="L265" s="192">
        <f t="shared" si="8"/>
        <v>12.75</v>
      </c>
      <c r="M265" s="187">
        <v>264</v>
      </c>
    </row>
    <row r="266" spans="1:13" ht="25.5">
      <c r="A266" s="183">
        <v>265</v>
      </c>
      <c r="B266" s="184" t="s">
        <v>258</v>
      </c>
      <c r="C266" s="183" t="s">
        <v>525</v>
      </c>
      <c r="D266" s="188" t="s">
        <v>96</v>
      </c>
      <c r="E266" s="189" t="s">
        <v>77</v>
      </c>
      <c r="F266" s="189" t="s">
        <v>9</v>
      </c>
      <c r="G266" s="190" t="s">
        <v>198</v>
      </c>
      <c r="H266" s="191">
        <v>5.75</v>
      </c>
      <c r="I266" s="191">
        <v>4.5</v>
      </c>
      <c r="J266" s="191">
        <v>3</v>
      </c>
      <c r="K266" s="191">
        <v>25</v>
      </c>
      <c r="L266" s="192">
        <f t="shared" si="8"/>
        <v>13.25</v>
      </c>
      <c r="M266" s="187">
        <v>265</v>
      </c>
    </row>
    <row r="267" spans="1:13" ht="25.5">
      <c r="A267" s="183">
        <v>266</v>
      </c>
      <c r="B267" s="184" t="s">
        <v>250</v>
      </c>
      <c r="C267" s="183" t="s">
        <v>526</v>
      </c>
      <c r="D267" s="188" t="s">
        <v>79</v>
      </c>
      <c r="E267" s="189" t="s">
        <v>77</v>
      </c>
      <c r="F267" s="189" t="s">
        <v>6</v>
      </c>
      <c r="G267" s="190" t="s">
        <v>117</v>
      </c>
      <c r="H267" s="191">
        <v>6</v>
      </c>
      <c r="I267" s="191">
        <v>8</v>
      </c>
      <c r="J267" s="191">
        <v>4.5</v>
      </c>
      <c r="K267" s="191">
        <v>34</v>
      </c>
      <c r="L267" s="192">
        <f t="shared" si="8"/>
        <v>18.5</v>
      </c>
      <c r="M267" s="187">
        <v>266</v>
      </c>
    </row>
    <row r="268" spans="1:13" ht="25.5">
      <c r="A268" s="183">
        <v>267</v>
      </c>
      <c r="B268" s="184" t="s">
        <v>254</v>
      </c>
      <c r="C268" s="183" t="s">
        <v>527</v>
      </c>
      <c r="D268" s="188" t="s">
        <v>79</v>
      </c>
      <c r="E268" s="189" t="s">
        <v>77</v>
      </c>
      <c r="F268" s="189" t="s">
        <v>6</v>
      </c>
      <c r="G268" s="190" t="s">
        <v>117</v>
      </c>
      <c r="H268" s="191">
        <v>4</v>
      </c>
      <c r="I268" s="191">
        <v>7.5</v>
      </c>
      <c r="J268" s="191">
        <v>3.25</v>
      </c>
      <c r="K268" s="191">
        <v>27.75</v>
      </c>
      <c r="L268" s="192">
        <f t="shared" si="8"/>
        <v>14.75</v>
      </c>
      <c r="M268" s="187">
        <v>267</v>
      </c>
    </row>
    <row r="269" spans="1:13" ht="25.5">
      <c r="A269" s="183">
        <v>268</v>
      </c>
      <c r="B269" s="184" t="s">
        <v>250</v>
      </c>
      <c r="C269" s="183" t="s">
        <v>528</v>
      </c>
      <c r="D269" s="188" t="s">
        <v>81</v>
      </c>
      <c r="E269" s="189" t="s">
        <v>77</v>
      </c>
      <c r="F269" s="189" t="s">
        <v>6</v>
      </c>
      <c r="G269" s="190" t="s">
        <v>117</v>
      </c>
      <c r="H269" s="191">
        <v>6.5</v>
      </c>
      <c r="I269" s="191">
        <v>7.75</v>
      </c>
      <c r="J269" s="191">
        <v>5.5</v>
      </c>
      <c r="K269" s="191">
        <v>35.5</v>
      </c>
      <c r="L269" s="192">
        <f t="shared" si="8"/>
        <v>19.75</v>
      </c>
      <c r="M269" s="187">
        <v>268</v>
      </c>
    </row>
    <row r="270" spans="1:13" ht="25.5">
      <c r="A270" s="183">
        <v>269</v>
      </c>
      <c r="B270" s="184" t="s">
        <v>243</v>
      </c>
      <c r="C270" s="183" t="s">
        <v>529</v>
      </c>
      <c r="D270" s="188" t="s">
        <v>70</v>
      </c>
      <c r="E270" s="189" t="s">
        <v>71</v>
      </c>
      <c r="F270" s="189" t="s">
        <v>77</v>
      </c>
      <c r="G270" s="190" t="s">
        <v>117</v>
      </c>
      <c r="H270" s="191">
        <v>8.5</v>
      </c>
      <c r="I270" s="191">
        <v>9.25</v>
      </c>
      <c r="J270" s="191">
        <v>8</v>
      </c>
      <c r="K270" s="191">
        <v>45</v>
      </c>
      <c r="L270" s="192">
        <f t="shared" si="8"/>
        <v>25.75</v>
      </c>
      <c r="M270" s="187">
        <v>269</v>
      </c>
    </row>
    <row r="271" spans="1:13" ht="25.5">
      <c r="A271" s="183">
        <v>270</v>
      </c>
      <c r="B271" s="184" t="s">
        <v>250</v>
      </c>
      <c r="C271" s="183" t="s">
        <v>530</v>
      </c>
      <c r="D271" s="188" t="s">
        <v>79</v>
      </c>
      <c r="E271" s="189" t="s">
        <v>71</v>
      </c>
      <c r="F271" s="189" t="s">
        <v>160</v>
      </c>
      <c r="G271" s="190" t="s">
        <v>4</v>
      </c>
      <c r="H271" s="191">
        <v>5.5</v>
      </c>
      <c r="I271" s="191">
        <v>6.75</v>
      </c>
      <c r="J271" s="191">
        <v>6.25</v>
      </c>
      <c r="K271" s="191">
        <v>32.25</v>
      </c>
      <c r="L271" s="192">
        <f t="shared" si="8"/>
        <v>18.5</v>
      </c>
      <c r="M271" s="187">
        <v>270</v>
      </c>
    </row>
    <row r="272" spans="1:13" ht="25.5">
      <c r="A272" s="183">
        <v>271</v>
      </c>
      <c r="B272" s="184" t="s">
        <v>243</v>
      </c>
      <c r="C272" s="183" t="s">
        <v>531</v>
      </c>
      <c r="D272" s="188" t="s">
        <v>81</v>
      </c>
      <c r="E272" s="189" t="s">
        <v>71</v>
      </c>
      <c r="F272" s="189" t="s">
        <v>77</v>
      </c>
      <c r="G272" s="190" t="s">
        <v>80</v>
      </c>
      <c r="H272" s="191">
        <v>7.25</v>
      </c>
      <c r="I272" s="191">
        <v>9</v>
      </c>
      <c r="J272" s="191">
        <v>9.5</v>
      </c>
      <c r="K272" s="191">
        <v>43.5</v>
      </c>
      <c r="L272" s="192">
        <f aca="true" t="shared" si="9" ref="L272:L277">SUM(H272:J272)</f>
        <v>25.75</v>
      </c>
      <c r="M272" s="187">
        <v>271</v>
      </c>
    </row>
    <row r="273" spans="1:13" ht="25.5">
      <c r="A273" s="183">
        <v>272</v>
      </c>
      <c r="B273" s="184" t="s">
        <v>243</v>
      </c>
      <c r="C273" s="183" t="s">
        <v>532</v>
      </c>
      <c r="D273" s="188" t="s">
        <v>122</v>
      </c>
      <c r="E273" s="189" t="s">
        <v>71</v>
      </c>
      <c r="F273" s="189" t="s">
        <v>113</v>
      </c>
      <c r="G273" s="190" t="s">
        <v>91</v>
      </c>
      <c r="H273" s="191">
        <v>5.25</v>
      </c>
      <c r="I273" s="219">
        <v>9.5</v>
      </c>
      <c r="J273" s="220">
        <v>7.5</v>
      </c>
      <c r="K273" s="191">
        <v>38.5</v>
      </c>
      <c r="L273" s="192">
        <f t="shared" si="9"/>
        <v>22.25</v>
      </c>
      <c r="M273" s="187">
        <v>272</v>
      </c>
    </row>
    <row r="274" spans="1:13" ht="25.5">
      <c r="A274" s="183">
        <v>273</v>
      </c>
      <c r="B274" s="184" t="s">
        <v>254</v>
      </c>
      <c r="C274" s="183" t="s">
        <v>533</v>
      </c>
      <c r="D274" s="188" t="s">
        <v>79</v>
      </c>
      <c r="E274" s="189" t="s">
        <v>71</v>
      </c>
      <c r="F274" s="189" t="s">
        <v>118</v>
      </c>
      <c r="G274" s="190" t="s">
        <v>91</v>
      </c>
      <c r="H274" s="191">
        <v>6.25</v>
      </c>
      <c r="I274" s="219">
        <v>8</v>
      </c>
      <c r="J274" s="220">
        <v>4.75</v>
      </c>
      <c r="K274" s="191">
        <v>34.75</v>
      </c>
      <c r="L274" s="192">
        <f t="shared" si="9"/>
        <v>19</v>
      </c>
      <c r="M274" s="187">
        <v>273</v>
      </c>
    </row>
    <row r="275" spans="1:13" ht="25.5">
      <c r="A275" s="183">
        <v>274</v>
      </c>
      <c r="B275" s="184" t="s">
        <v>256</v>
      </c>
      <c r="C275" s="183" t="s">
        <v>534</v>
      </c>
      <c r="D275" s="188" t="s">
        <v>96</v>
      </c>
      <c r="E275" s="189" t="s">
        <v>71</v>
      </c>
      <c r="F275" s="189" t="s">
        <v>72</v>
      </c>
      <c r="G275" s="190" t="s">
        <v>91</v>
      </c>
      <c r="H275" s="191">
        <v>4.75</v>
      </c>
      <c r="I275" s="219">
        <v>6.25</v>
      </c>
      <c r="J275" s="220">
        <v>2</v>
      </c>
      <c r="K275" s="191">
        <v>25.5</v>
      </c>
      <c r="L275" s="192">
        <f t="shared" si="9"/>
        <v>13</v>
      </c>
      <c r="M275" s="187">
        <v>274</v>
      </c>
    </row>
    <row r="276" spans="1:13" ht="25.5">
      <c r="A276" s="183">
        <v>275</v>
      </c>
      <c r="B276" s="184" t="s">
        <v>248</v>
      </c>
      <c r="C276" s="183" t="s">
        <v>535</v>
      </c>
      <c r="D276" s="188" t="s">
        <v>99</v>
      </c>
      <c r="E276" s="189" t="s">
        <v>71</v>
      </c>
      <c r="F276" s="189" t="s">
        <v>4</v>
      </c>
      <c r="G276" s="190" t="s">
        <v>184</v>
      </c>
      <c r="H276" s="191">
        <v>5.75</v>
      </c>
      <c r="I276" s="219">
        <v>6</v>
      </c>
      <c r="J276" s="220">
        <v>4.75</v>
      </c>
      <c r="K276" s="191">
        <v>29.75</v>
      </c>
      <c r="L276" s="192">
        <f t="shared" si="9"/>
        <v>16.5</v>
      </c>
      <c r="M276" s="187">
        <v>275</v>
      </c>
    </row>
    <row r="277" spans="1:13" ht="25.5">
      <c r="A277" s="183">
        <v>276</v>
      </c>
      <c r="B277" s="184" t="s">
        <v>248</v>
      </c>
      <c r="C277" s="183" t="s">
        <v>536</v>
      </c>
      <c r="D277" s="188" t="s">
        <v>79</v>
      </c>
      <c r="E277" s="189" t="s">
        <v>71</v>
      </c>
      <c r="F277" s="189" t="s">
        <v>77</v>
      </c>
      <c r="G277" s="190" t="s">
        <v>73</v>
      </c>
      <c r="H277" s="191">
        <v>6</v>
      </c>
      <c r="I277" s="219">
        <v>6.75</v>
      </c>
      <c r="J277" s="220">
        <v>4.5</v>
      </c>
      <c r="K277" s="191">
        <v>31.5</v>
      </c>
      <c r="L277" s="192">
        <f t="shared" si="9"/>
        <v>17.25</v>
      </c>
      <c r="M277" s="187">
        <v>276</v>
      </c>
    </row>
    <row r="278" spans="3:13" ht="25.5">
      <c r="C278" s="183"/>
      <c r="H278" s="223"/>
      <c r="J278" s="223"/>
      <c r="M278" s="187">
        <v>12</v>
      </c>
    </row>
    <row r="279" spans="3:13" ht="25.5">
      <c r="C279" s="183"/>
      <c r="H279" s="186">
        <f>COUNTIF(H2:H277,"&lt;5")</f>
        <v>39</v>
      </c>
      <c r="I279" s="186">
        <f>COUNTIF(I2:I277,"&lt;5")</f>
        <v>43</v>
      </c>
      <c r="J279" s="186">
        <f>COUNTIF(J2:J277,"&lt;5")</f>
        <v>156</v>
      </c>
      <c r="M279" s="187">
        <v>13</v>
      </c>
    </row>
    <row r="280" spans="8:13" ht="25.5">
      <c r="H280" s="224">
        <f>COUNTIF(H2:H277,"&gt;=5")-COUNTIF(H2:H277,"&gt;=7")</f>
        <v>180</v>
      </c>
      <c r="I280" s="224">
        <f>COUNTIF(I2:I277,"&gt;=5")-COUNTIF(I2:I277,"&gt;=7")</f>
        <v>79</v>
      </c>
      <c r="J280" s="224">
        <f>COUNTIF(J2:J277,"&gt;=5")-COUNTIF(J2:J277,"&gt;=7")</f>
        <v>76</v>
      </c>
      <c r="M280" s="187">
        <v>14</v>
      </c>
    </row>
    <row r="281" spans="8:13" ht="25.5">
      <c r="H281" s="224">
        <f>COUNTIF(H2:H277,"&gt;=7")-COUNTIF(H2:H277,"&gt;=9")</f>
        <v>57</v>
      </c>
      <c r="I281" s="224">
        <f>COUNTIF(I2:I277,"&gt;=7")-COUNTIF(I2:I277,"&gt;=9")</f>
        <v>110</v>
      </c>
      <c r="J281" s="224">
        <f>COUNTIF(J2:J277,"&gt;=7")-COUNTIF(J2:J277,"&gt;=9")</f>
        <v>41</v>
      </c>
      <c r="M281" s="187">
        <v>15</v>
      </c>
    </row>
    <row r="282" spans="8:13" ht="25.5">
      <c r="H282" s="224">
        <f>COUNTIF(H3:H278,"&gt;=9")</f>
        <v>0</v>
      </c>
      <c r="I282" s="224">
        <f>COUNTIF(I2:I278,"&gt;=9")</f>
        <v>44</v>
      </c>
      <c r="J282" s="224">
        <f>COUNTIF(J3:J278,"&gt;=9")</f>
        <v>3</v>
      </c>
      <c r="M282" s="187">
        <v>16</v>
      </c>
    </row>
    <row r="283" spans="8:10" ht="25.5">
      <c r="H283" s="224">
        <f>COUNTIF(H2:H277,"=10")</f>
        <v>0</v>
      </c>
      <c r="I283" s="224">
        <f>COUNTIF(I2:I277,"=10")</f>
        <v>1</v>
      </c>
      <c r="J283" s="224">
        <f>COUNTIF(J2:J277,"=10")</f>
        <v>1</v>
      </c>
    </row>
    <row r="284" spans="8:13" ht="25.5">
      <c r="H284" s="186">
        <f>SUM(H279:H282)</f>
        <v>276</v>
      </c>
      <c r="I284" s="186">
        <f>SUM(I279:I282)</f>
        <v>276</v>
      </c>
      <c r="J284" s="186">
        <f>SUM(J279:J282)</f>
        <v>276</v>
      </c>
      <c r="M284" s="187">
        <v>17</v>
      </c>
    </row>
    <row r="285" ht="25.5">
      <c r="M285" s="187">
        <v>18</v>
      </c>
    </row>
    <row r="286" ht="25.5">
      <c r="M286" s="187">
        <v>19</v>
      </c>
    </row>
    <row r="287" ht="25.5">
      <c r="M287" s="187">
        <v>20</v>
      </c>
    </row>
    <row r="288" ht="25.5">
      <c r="M288" s="187">
        <v>21</v>
      </c>
    </row>
    <row r="289" ht="25.5">
      <c r="M289" s="187">
        <v>22</v>
      </c>
    </row>
    <row r="290" ht="25.5">
      <c r="M290" s="187">
        <v>23</v>
      </c>
    </row>
    <row r="291" ht="25.5">
      <c r="M291" s="187">
        <v>24</v>
      </c>
    </row>
  </sheetData>
  <sheetProtection/>
  <autoFilter ref="A1:R29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J9" sqref="J9"/>
    </sheetView>
  </sheetViews>
  <sheetFormatPr defaultColWidth="7" defaultRowHeight="18"/>
  <cols>
    <col min="1" max="1" width="4.66015625" style="67" customWidth="1"/>
    <col min="2" max="2" width="5.91015625" style="67" bestFit="1" customWidth="1"/>
    <col min="3" max="3" width="5.66015625" style="291" customWidth="1"/>
    <col min="4" max="4" width="4.66015625" style="141" customWidth="1"/>
    <col min="5" max="6" width="4.66015625" style="67" customWidth="1"/>
    <col min="7" max="7" width="5.91015625" style="67" bestFit="1" customWidth="1"/>
    <col min="8" max="8" width="5.58203125" style="291" customWidth="1"/>
    <col min="9" max="11" width="4.66015625" style="141" customWidth="1"/>
    <col min="12" max="12" width="5.91015625" style="67" bestFit="1" customWidth="1"/>
    <col min="13" max="13" width="5.66015625" style="291" customWidth="1"/>
    <col min="14" max="14" width="4.66015625" style="141" customWidth="1"/>
    <col min="15" max="16" width="4.66015625" style="67" customWidth="1"/>
    <col min="17" max="17" width="5.91015625" style="67" bestFit="1" customWidth="1"/>
    <col min="18" max="18" width="5.83203125" style="291" customWidth="1"/>
    <col min="19" max="21" width="4.66015625" style="141" customWidth="1"/>
    <col min="22" max="22" width="6.16015625" style="141" customWidth="1"/>
    <col min="23" max="23" width="5.91015625" style="141" customWidth="1"/>
    <col min="24" max="24" width="3" style="141" customWidth="1"/>
    <col min="25" max="25" width="3.5" style="67" customWidth="1"/>
    <col min="26" max="26" width="3" style="141" customWidth="1"/>
    <col min="27" max="27" width="4.91015625" style="141" customWidth="1"/>
    <col min="28" max="28" width="6" style="141" bestFit="1" customWidth="1"/>
    <col min="29" max="31" width="3" style="141" customWidth="1"/>
    <col min="32" max="32" width="4.58203125" style="141" customWidth="1"/>
    <col min="33" max="33" width="6" style="141" bestFit="1" customWidth="1"/>
    <col min="34" max="34" width="5.08203125" style="141" bestFit="1" customWidth="1"/>
    <col min="35" max="35" width="3.58203125" style="67" customWidth="1"/>
    <col min="36" max="36" width="4.91015625" style="141" customWidth="1"/>
    <col min="37" max="16384" width="7" style="141" customWidth="1"/>
  </cols>
  <sheetData>
    <row r="1" spans="1:37" ht="24.75" customHeight="1">
      <c r="A1" s="375" t="s">
        <v>869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7"/>
      <c r="AJ1" s="278"/>
      <c r="AK1" s="278"/>
    </row>
    <row r="2" spans="22:37" ht="16.5" thickBot="1">
      <c r="V2" s="278"/>
      <c r="W2" s="278"/>
      <c r="X2" s="278"/>
      <c r="Y2" s="277"/>
      <c r="Z2" s="278"/>
      <c r="AA2" s="278"/>
      <c r="AB2" s="278"/>
      <c r="AC2" s="278"/>
      <c r="AD2" s="278"/>
      <c r="AE2" s="278"/>
      <c r="AF2" s="278"/>
      <c r="AG2" s="278"/>
      <c r="AH2" s="278"/>
      <c r="AI2" s="277"/>
      <c r="AJ2" s="278"/>
      <c r="AK2" s="278"/>
    </row>
    <row r="3" spans="1:37" s="159" customFormat="1" ht="19.5" customHeight="1">
      <c r="A3" s="376" t="s">
        <v>18</v>
      </c>
      <c r="B3" s="378" t="s">
        <v>834</v>
      </c>
      <c r="C3" s="379"/>
      <c r="D3" s="379"/>
      <c r="E3" s="380"/>
      <c r="F3" s="381" t="s">
        <v>19</v>
      </c>
      <c r="G3" s="378" t="s">
        <v>835</v>
      </c>
      <c r="H3" s="379"/>
      <c r="I3" s="379"/>
      <c r="J3" s="380"/>
      <c r="K3" s="381" t="s">
        <v>19</v>
      </c>
      <c r="L3" s="378" t="s">
        <v>836</v>
      </c>
      <c r="M3" s="379"/>
      <c r="N3" s="379"/>
      <c r="O3" s="380"/>
      <c r="P3" s="381" t="s">
        <v>19</v>
      </c>
      <c r="Q3" s="378" t="s">
        <v>838</v>
      </c>
      <c r="R3" s="379"/>
      <c r="S3" s="379"/>
      <c r="T3" s="380"/>
      <c r="U3" s="381" t="s">
        <v>19</v>
      </c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37" s="159" customFormat="1" ht="19.5" customHeight="1" thickBot="1">
      <c r="A4" s="377"/>
      <c r="B4" s="300" t="s">
        <v>837</v>
      </c>
      <c r="C4" s="301" t="s">
        <v>20</v>
      </c>
      <c r="D4" s="302" t="s">
        <v>21</v>
      </c>
      <c r="E4" s="302" t="s">
        <v>22</v>
      </c>
      <c r="F4" s="382"/>
      <c r="G4" s="300" t="s">
        <v>837</v>
      </c>
      <c r="H4" s="301" t="s">
        <v>20</v>
      </c>
      <c r="I4" s="302" t="s">
        <v>21</v>
      </c>
      <c r="J4" s="302" t="s">
        <v>22</v>
      </c>
      <c r="K4" s="382"/>
      <c r="L4" s="300" t="s">
        <v>837</v>
      </c>
      <c r="M4" s="301" t="s">
        <v>20</v>
      </c>
      <c r="N4" s="302" t="s">
        <v>21</v>
      </c>
      <c r="O4" s="302" t="s">
        <v>22</v>
      </c>
      <c r="P4" s="382"/>
      <c r="Q4" s="300" t="s">
        <v>837</v>
      </c>
      <c r="R4" s="301" t="s">
        <v>20</v>
      </c>
      <c r="S4" s="302" t="s">
        <v>21</v>
      </c>
      <c r="T4" s="302" t="s">
        <v>22</v>
      </c>
      <c r="U4" s="382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</row>
    <row r="5" spans="1:37" s="158" customFormat="1" ht="19.5" customHeight="1">
      <c r="A5" s="299" t="s">
        <v>41</v>
      </c>
      <c r="B5" s="296" t="str">
        <f>'11A'!$C$50&amp;"/"&amp;'11A'!$C$51</f>
        <v>45/45</v>
      </c>
      <c r="C5" s="292">
        <f>'11A'!$C$50/'11A'!$C$51*100</f>
        <v>100</v>
      </c>
      <c r="D5" s="280">
        <f>RANK(C5,$C$5:$C$8)</f>
        <v>1</v>
      </c>
      <c r="E5" s="281"/>
      <c r="F5" s="284">
        <f>RANK(C5,$C$5:$C$12)</f>
        <v>1</v>
      </c>
      <c r="G5" s="296" t="str">
        <f>'11A'!$D$50&amp;"/"&amp;'11A'!$D$51</f>
        <v>42/45</v>
      </c>
      <c r="H5" s="292">
        <f>'11A'!$D$50/'11A'!$D$51*100</f>
        <v>93.33333333333333</v>
      </c>
      <c r="I5" s="280">
        <f>RANK(H5,$H$5:$H$8)</f>
        <v>1</v>
      </c>
      <c r="J5" s="281"/>
      <c r="K5" s="284">
        <f aca="true" t="shared" si="0" ref="K5:K12">RANK(H5,$H$5:$H$12)</f>
        <v>1</v>
      </c>
      <c r="L5" s="296" t="str">
        <f>'11A'!$E$50&amp;"/"&amp;'11A'!$E$51</f>
        <v>39/45</v>
      </c>
      <c r="M5" s="292">
        <f>'11A'!$E$50/'11A'!$E$51*100</f>
        <v>86.66666666666667</v>
      </c>
      <c r="N5" s="280">
        <f>RANK(M5,$M$5:$M$8)</f>
        <v>1</v>
      </c>
      <c r="O5" s="281"/>
      <c r="P5" s="284">
        <f aca="true" t="shared" si="1" ref="P5:P12">RANK(M5,$M$5:$M$12)</f>
        <v>1</v>
      </c>
      <c r="Q5" s="296" t="str">
        <f>'11A'!$F$50&amp;"/"&amp;'11A'!$F$51</f>
        <v>41/45</v>
      </c>
      <c r="R5" s="292">
        <f>'11A'!$F$50/'11A'!$F$51*100</f>
        <v>91.11111111111111</v>
      </c>
      <c r="S5" s="280">
        <f>RANK(R5,$R$5:$R$8)</f>
        <v>1</v>
      </c>
      <c r="T5" s="281"/>
      <c r="U5" s="284">
        <f aca="true" t="shared" si="2" ref="U5:U12">RANK(R5,$R$5:$R$12)</f>
        <v>1</v>
      </c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67"/>
      <c r="AJ5" s="271"/>
      <c r="AK5" s="271"/>
    </row>
    <row r="6" spans="1:37" s="158" customFormat="1" ht="19.5" customHeight="1">
      <c r="A6" s="287" t="s">
        <v>42</v>
      </c>
      <c r="B6" s="297" t="str">
        <f>'11B'!$C$50&amp;"/"&amp;'11B'!$C$51</f>
        <v>30/31</v>
      </c>
      <c r="C6" s="293">
        <f>'11B'!$C$50/'11B'!$C$51*100</f>
        <v>96.7741935483871</v>
      </c>
      <c r="D6" s="282">
        <f>RANK(C6,$C$5:$C$8)</f>
        <v>2</v>
      </c>
      <c r="E6" s="283"/>
      <c r="F6" s="286">
        <f aca="true" t="shared" si="3" ref="F6:F12">RANK(C6,$C$5:$C$12)</f>
        <v>2</v>
      </c>
      <c r="G6" s="297" t="str">
        <f>'11B'!$D$50&amp;"/"&amp;'11B'!$D$51</f>
        <v>26/31</v>
      </c>
      <c r="H6" s="293">
        <f>'11B'!$D$50/'11B'!$D$51*100</f>
        <v>83.87096774193549</v>
      </c>
      <c r="I6" s="282">
        <f>RANK(H6,$H$5:$H$8)</f>
        <v>3</v>
      </c>
      <c r="J6" s="283"/>
      <c r="K6" s="286">
        <f t="shared" si="0"/>
        <v>3</v>
      </c>
      <c r="L6" s="297" t="str">
        <f>'11B'!$E$50&amp;"/"&amp;'11B'!$E$51</f>
        <v>15/31</v>
      </c>
      <c r="M6" s="293">
        <f>'11B'!$E$50/'11B'!$E$51*100</f>
        <v>48.38709677419355</v>
      </c>
      <c r="N6" s="282">
        <f>RANK(M6,$M$5:$M$8)</f>
        <v>3</v>
      </c>
      <c r="O6" s="283"/>
      <c r="P6" s="286">
        <f t="shared" si="1"/>
        <v>3</v>
      </c>
      <c r="Q6" s="297" t="str">
        <f>'11B'!$F$50&amp;"/"&amp;'11B'!$F$51</f>
        <v>28/31</v>
      </c>
      <c r="R6" s="293">
        <f>'11B'!$F$50/'11B'!$F$51*100</f>
        <v>90.32258064516128</v>
      </c>
      <c r="S6" s="282">
        <f>RANK(R6,$R$5:$R$8)</f>
        <v>2</v>
      </c>
      <c r="T6" s="283"/>
      <c r="U6" s="286">
        <f t="shared" si="2"/>
        <v>2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67"/>
      <c r="AJ6" s="271"/>
      <c r="AK6" s="271"/>
    </row>
    <row r="7" spans="1:37" s="158" customFormat="1" ht="19.5" customHeight="1">
      <c r="A7" s="287" t="s">
        <v>43</v>
      </c>
      <c r="B7" s="297" t="str">
        <f>'11C'!$C$50&amp;"/"&amp;'11C'!$C$51</f>
        <v>32/34</v>
      </c>
      <c r="C7" s="293">
        <f>'11C'!$C$50/'11C'!$C$51*100</f>
        <v>94.11764705882352</v>
      </c>
      <c r="D7" s="282">
        <f>RANK(C7,$C$5:$C$8)</f>
        <v>3</v>
      </c>
      <c r="E7" s="283"/>
      <c r="F7" s="286">
        <f t="shared" si="3"/>
        <v>3</v>
      </c>
      <c r="G7" s="297" t="str">
        <f>'11C'!$D$50&amp;"/"&amp;'11C'!$D$51</f>
        <v>29/34</v>
      </c>
      <c r="H7" s="293">
        <f>'11C'!$D$50/'11C'!$D$51*100</f>
        <v>85.29411764705883</v>
      </c>
      <c r="I7" s="282">
        <f>RANK(H7,$H$5:$H$8)</f>
        <v>2</v>
      </c>
      <c r="J7" s="283"/>
      <c r="K7" s="286">
        <f t="shared" si="0"/>
        <v>2</v>
      </c>
      <c r="L7" s="297" t="str">
        <f>'11C'!$E$50&amp;"/"&amp;'11C'!$E$51</f>
        <v>19/34</v>
      </c>
      <c r="M7" s="293">
        <f>'11C'!$E$50/'11C'!$E$51*100</f>
        <v>55.88235294117647</v>
      </c>
      <c r="N7" s="282">
        <f>RANK(M7,$M$5:$M$8)</f>
        <v>2</v>
      </c>
      <c r="O7" s="283"/>
      <c r="P7" s="286">
        <f t="shared" si="1"/>
        <v>2</v>
      </c>
      <c r="Q7" s="297" t="str">
        <f>'11C'!$F$50&amp;"/"&amp;'11C'!$F$51</f>
        <v>23/34</v>
      </c>
      <c r="R7" s="293">
        <f>'11C'!$F$50/'11C'!$F$51*100</f>
        <v>67.64705882352942</v>
      </c>
      <c r="S7" s="282">
        <f>RANK(R7,$R$5:$R$8)</f>
        <v>3</v>
      </c>
      <c r="T7" s="283"/>
      <c r="U7" s="286">
        <f t="shared" si="2"/>
        <v>3</v>
      </c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67"/>
      <c r="AJ7" s="271"/>
      <c r="AK7" s="271"/>
    </row>
    <row r="8" spans="1:37" s="158" customFormat="1" ht="19.5" customHeight="1">
      <c r="A8" s="287" t="s">
        <v>44</v>
      </c>
      <c r="B8" s="297" t="str">
        <f>'11D'!$C$50&amp;"/"&amp;'11D'!$C$51</f>
        <v>32/36</v>
      </c>
      <c r="C8" s="293">
        <f>'11D'!$C$50/'11D'!$C$51*100</f>
        <v>88.88888888888889</v>
      </c>
      <c r="D8" s="282">
        <f>RANK(C8,$C$5:$C$8)</f>
        <v>4</v>
      </c>
      <c r="E8" s="283"/>
      <c r="F8" s="286">
        <f t="shared" si="3"/>
        <v>4</v>
      </c>
      <c r="G8" s="297" t="str">
        <f>'11D'!$D$50&amp;"/"&amp;'11D'!$D$51</f>
        <v>23/36</v>
      </c>
      <c r="H8" s="293">
        <f>'11D'!$D$50/'11D'!$D$51*100</f>
        <v>63.888888888888886</v>
      </c>
      <c r="I8" s="282">
        <f>RANK(H8,$H$5:$H$8)</f>
        <v>4</v>
      </c>
      <c r="J8" s="283"/>
      <c r="K8" s="286">
        <f t="shared" si="0"/>
        <v>4</v>
      </c>
      <c r="L8" s="297" t="str">
        <f>'11D'!$E$50&amp;"/"&amp;'11D'!$E$51</f>
        <v>17/36</v>
      </c>
      <c r="M8" s="293">
        <f>'11D'!$E$50/'11D'!$E$51*100</f>
        <v>47.22222222222222</v>
      </c>
      <c r="N8" s="282">
        <f>RANK(M8,$M$5:$M$8)</f>
        <v>4</v>
      </c>
      <c r="O8" s="283"/>
      <c r="P8" s="286">
        <f t="shared" si="1"/>
        <v>4</v>
      </c>
      <c r="Q8" s="297" t="str">
        <f>'11D'!$F$50&amp;"/"&amp;'11D'!$F$51</f>
        <v>15/36</v>
      </c>
      <c r="R8" s="293">
        <f>'11D'!$F$50/'11D'!$F$51*100</f>
        <v>41.66666666666667</v>
      </c>
      <c r="S8" s="282">
        <f>RANK(R8,$R$5:$R$8)</f>
        <v>4</v>
      </c>
      <c r="T8" s="283"/>
      <c r="U8" s="286">
        <f t="shared" si="2"/>
        <v>4</v>
      </c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67"/>
      <c r="AJ8" s="271"/>
      <c r="AK8" s="271"/>
    </row>
    <row r="9" spans="1:37" s="158" customFormat="1" ht="19.5" customHeight="1">
      <c r="A9" s="287" t="s">
        <v>45</v>
      </c>
      <c r="B9" s="297" t="str">
        <f>'11E'!$C$50&amp;"/"&amp;'11E'!$C$51</f>
        <v>29/35</v>
      </c>
      <c r="C9" s="293">
        <f>'11E'!$C$50/'11E'!$C$51*100</f>
        <v>82.85714285714286</v>
      </c>
      <c r="D9" s="282">
        <f>RANK(C9,$C$9:$C$12)</f>
        <v>1</v>
      </c>
      <c r="E9" s="283"/>
      <c r="F9" s="286">
        <f t="shared" si="3"/>
        <v>5</v>
      </c>
      <c r="G9" s="297" t="str">
        <f>'11E'!$D$50&amp;"/"&amp;'11E'!$D$51</f>
        <v>13/35</v>
      </c>
      <c r="H9" s="293">
        <f>'11E'!$D$50/'11E'!$D$51*100</f>
        <v>37.142857142857146</v>
      </c>
      <c r="I9" s="282">
        <f>RANK(H9,$H$9:$H$12)</f>
        <v>2</v>
      </c>
      <c r="J9" s="283"/>
      <c r="K9" s="286">
        <f t="shared" si="0"/>
        <v>6</v>
      </c>
      <c r="L9" s="297" t="str">
        <f>'11E'!$E$50&amp;"/"&amp;'11E'!$E$51</f>
        <v>11/35</v>
      </c>
      <c r="M9" s="293">
        <f>'11E'!$E$50/'11E'!$E$51*100</f>
        <v>31.428571428571427</v>
      </c>
      <c r="N9" s="282">
        <f>RANK(M9,$M$9:$M$12)</f>
        <v>1</v>
      </c>
      <c r="O9" s="283"/>
      <c r="P9" s="286">
        <f t="shared" si="1"/>
        <v>5</v>
      </c>
      <c r="Q9" s="297" t="str">
        <f>'11E'!$F$50&amp;"/"&amp;'11E'!$F$51</f>
        <v>14/35</v>
      </c>
      <c r="R9" s="293">
        <f>'11E'!$F$50/'11E'!$F$51*100</f>
        <v>40</v>
      </c>
      <c r="S9" s="282">
        <f>RANK(R9,$R$9:$R$12)</f>
        <v>1</v>
      </c>
      <c r="T9" s="283"/>
      <c r="U9" s="286">
        <f t="shared" si="2"/>
        <v>5</v>
      </c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67"/>
      <c r="AJ9" s="271"/>
      <c r="AK9" s="271"/>
    </row>
    <row r="10" spans="1:37" s="158" customFormat="1" ht="19.5" customHeight="1">
      <c r="A10" s="287" t="s">
        <v>46</v>
      </c>
      <c r="B10" s="297" t="str">
        <f>'11G'!$C$50&amp;"/"&amp;'11G'!$C$51</f>
        <v>22/30</v>
      </c>
      <c r="C10" s="293">
        <f>'11G'!$C$50/'11G'!$C$51*100</f>
        <v>73.33333333333333</v>
      </c>
      <c r="D10" s="282">
        <f>RANK(C10,$C$9:$C$12)</f>
        <v>3</v>
      </c>
      <c r="E10" s="283"/>
      <c r="F10" s="286">
        <f t="shared" si="3"/>
        <v>7</v>
      </c>
      <c r="G10" s="297" t="str">
        <f>'11G'!$D$50&amp;"/"&amp;'11G'!$D$51</f>
        <v>10/30</v>
      </c>
      <c r="H10" s="293">
        <f>'11G'!$D$50/'11G'!$D$51*100</f>
        <v>33.33333333333333</v>
      </c>
      <c r="I10" s="282">
        <f>RANK(H10,$H$9:$H$12)</f>
        <v>4</v>
      </c>
      <c r="J10" s="283"/>
      <c r="K10" s="286">
        <f t="shared" si="0"/>
        <v>8</v>
      </c>
      <c r="L10" s="297" t="str">
        <f>'11G'!$E$50&amp;"/"&amp;'11G'!$E$51</f>
        <v>8/30</v>
      </c>
      <c r="M10" s="293">
        <f>'11G'!$E$50/'11G'!$E$51*100</f>
        <v>26.666666666666668</v>
      </c>
      <c r="N10" s="282">
        <f>RANK(M10,$M$9:$M$12)</f>
        <v>3</v>
      </c>
      <c r="O10" s="283"/>
      <c r="P10" s="286">
        <f t="shared" si="1"/>
        <v>7</v>
      </c>
      <c r="Q10" s="297" t="str">
        <f>'11G'!$F$50&amp;"/"&amp;'11G'!$F$51</f>
        <v>8/30</v>
      </c>
      <c r="R10" s="293">
        <f>'11G'!$F$50/'11G'!$F$51*100</f>
        <v>26.666666666666668</v>
      </c>
      <c r="S10" s="282">
        <f>RANK(R10,$R$9:$R$12)</f>
        <v>4</v>
      </c>
      <c r="T10" s="283"/>
      <c r="U10" s="286">
        <f t="shared" si="2"/>
        <v>8</v>
      </c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67"/>
      <c r="AJ10" s="271"/>
      <c r="AK10" s="271"/>
    </row>
    <row r="11" spans="1:37" s="158" customFormat="1" ht="19.5" customHeight="1">
      <c r="A11" s="287" t="s">
        <v>47</v>
      </c>
      <c r="B11" s="297" t="str">
        <f>'11H'!$C$50&amp;"/"&amp;'11H'!$C$51</f>
        <v>23/33</v>
      </c>
      <c r="C11" s="293">
        <f>'11H'!$C$50/'11H'!$C$51*100</f>
        <v>69.6969696969697</v>
      </c>
      <c r="D11" s="282">
        <f>RANK(C11,$C$9:$C$12)</f>
        <v>4</v>
      </c>
      <c r="E11" s="283"/>
      <c r="F11" s="286">
        <f t="shared" si="3"/>
        <v>8</v>
      </c>
      <c r="G11" s="297" t="str">
        <f>'11H'!$D$50&amp;"/"&amp;'11H'!$D$51</f>
        <v>13/33</v>
      </c>
      <c r="H11" s="293">
        <f>'11H'!$D$50/'11H'!$D$51*100</f>
        <v>39.39393939393939</v>
      </c>
      <c r="I11" s="282">
        <f>RANK(H11,$H$9:$H$12)</f>
        <v>1</v>
      </c>
      <c r="J11" s="283"/>
      <c r="K11" s="286">
        <f t="shared" si="0"/>
        <v>5</v>
      </c>
      <c r="L11" s="297" t="str">
        <f>'11H'!$E$50&amp;"/"&amp;'11H'!$E$51</f>
        <v>6/33</v>
      </c>
      <c r="M11" s="293">
        <f>'11H'!$E$50/'11H'!$E$51*100</f>
        <v>18.181818181818183</v>
      </c>
      <c r="N11" s="282">
        <f>RANK(M11,$M$9:$M$12)</f>
        <v>4</v>
      </c>
      <c r="O11" s="283"/>
      <c r="P11" s="286">
        <f t="shared" si="1"/>
        <v>8</v>
      </c>
      <c r="Q11" s="297" t="str">
        <f>'11H'!$F$50&amp;"/"&amp;'11H'!$F$51</f>
        <v>11/33</v>
      </c>
      <c r="R11" s="293">
        <f>'11H'!$F$50/'11H'!$F$51*100</f>
        <v>33.33333333333333</v>
      </c>
      <c r="S11" s="282">
        <f>RANK(R11,$R$9:$R$12)</f>
        <v>3</v>
      </c>
      <c r="T11" s="283"/>
      <c r="U11" s="286">
        <f t="shared" si="2"/>
        <v>7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67"/>
      <c r="AJ11" s="271"/>
      <c r="AK11" s="271"/>
    </row>
    <row r="12" spans="1:37" s="158" customFormat="1" ht="19.5" customHeight="1">
      <c r="A12" s="287" t="s">
        <v>48</v>
      </c>
      <c r="B12" s="297" t="str">
        <f>'11I'!$C$50&amp;"/"&amp;'11I'!$C$51</f>
        <v>27/33</v>
      </c>
      <c r="C12" s="293">
        <f>'11I'!$C$50/'11I'!$C$51*100</f>
        <v>81.81818181818183</v>
      </c>
      <c r="D12" s="282">
        <f>RANK(C12,$C$9:$C$12)</f>
        <v>2</v>
      </c>
      <c r="E12" s="283"/>
      <c r="F12" s="286">
        <f t="shared" si="3"/>
        <v>6</v>
      </c>
      <c r="G12" s="297" t="str">
        <f>'11I'!$D$50&amp;"/"&amp;'11I'!$D$51</f>
        <v>12/33</v>
      </c>
      <c r="H12" s="293">
        <f>'11I'!$D$50/'11I'!$D$51*100</f>
        <v>36.36363636363637</v>
      </c>
      <c r="I12" s="282">
        <f>RANK(H12,$H$9:$H$12)</f>
        <v>3</v>
      </c>
      <c r="J12" s="283"/>
      <c r="K12" s="286">
        <f t="shared" si="0"/>
        <v>7</v>
      </c>
      <c r="L12" s="297" t="str">
        <f>'11I'!$E$50&amp;"/"&amp;'11I'!$E$51</f>
        <v>9/33</v>
      </c>
      <c r="M12" s="293">
        <f>'11I'!$E$50/'11I'!$E$51*100</f>
        <v>27.27272727272727</v>
      </c>
      <c r="N12" s="282">
        <f>RANK(M12,$M$9:$M$12)</f>
        <v>2</v>
      </c>
      <c r="O12" s="283"/>
      <c r="P12" s="286">
        <f t="shared" si="1"/>
        <v>6</v>
      </c>
      <c r="Q12" s="297" t="str">
        <f>'11I'!$F$50&amp;"/"&amp;'11I'!$F$51</f>
        <v>13/33</v>
      </c>
      <c r="R12" s="293">
        <f>'11I'!$F$50/'11I'!$F$51*100</f>
        <v>39.39393939393939</v>
      </c>
      <c r="S12" s="282">
        <f>RANK(R12,$R$9:$R$12)</f>
        <v>2</v>
      </c>
      <c r="T12" s="283"/>
      <c r="U12" s="286">
        <f t="shared" si="2"/>
        <v>6</v>
      </c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67"/>
      <c r="AJ12" s="271"/>
      <c r="AK12" s="271"/>
    </row>
    <row r="13" spans="1:37" s="158" customFormat="1" ht="19.5" customHeight="1" thickBot="1">
      <c r="A13" s="287" t="s">
        <v>840</v>
      </c>
      <c r="B13" s="298" t="str">
        <f>Toankhoi!$C$300&amp;"/"&amp;Toankhoi!$C$301</f>
        <v>240/277</v>
      </c>
      <c r="C13" s="294">
        <f>Toankhoi!$C$300/Toankhoi!$C$301*100</f>
        <v>86.64259927797833</v>
      </c>
      <c r="D13" s="288"/>
      <c r="E13" s="289"/>
      <c r="F13" s="290"/>
      <c r="G13" s="298" t="str">
        <f>Toankhoi!$D$300&amp;"/"&amp;Toankhoi!$D$301</f>
        <v>168/277</v>
      </c>
      <c r="H13" s="294">
        <f>Toankhoi!$D$300/Toankhoi!$D$301*100</f>
        <v>60.64981949458483</v>
      </c>
      <c r="I13" s="288"/>
      <c r="J13" s="289"/>
      <c r="K13" s="290"/>
      <c r="L13" s="298" t="str">
        <f>Toankhoi!$E$300&amp;"/"&amp;Toankhoi!$E$301</f>
        <v>124/277</v>
      </c>
      <c r="M13" s="294">
        <f>Toankhoi!$E$300/Toankhoi!$E$301*100</f>
        <v>44.765342960288805</v>
      </c>
      <c r="N13" s="288"/>
      <c r="O13" s="289"/>
      <c r="P13" s="290"/>
      <c r="Q13" s="298" t="str">
        <f>Toankhoi!$F$300&amp;"/"&amp;Toankhoi!$F$301</f>
        <v>153/277</v>
      </c>
      <c r="R13" s="294">
        <f>Toankhoi!$F$300/Toankhoi!$F$301*100</f>
        <v>55.23465703971119</v>
      </c>
      <c r="S13" s="288"/>
      <c r="T13" s="289"/>
      <c r="U13" s="290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</row>
    <row r="14" spans="1:37" ht="18" customHeight="1">
      <c r="A14" s="376" t="s">
        <v>18</v>
      </c>
      <c r="B14" s="378" t="s">
        <v>841</v>
      </c>
      <c r="C14" s="379"/>
      <c r="D14" s="379"/>
      <c r="E14" s="380"/>
      <c r="F14" s="381" t="s">
        <v>19</v>
      </c>
      <c r="G14" s="378" t="s">
        <v>842</v>
      </c>
      <c r="H14" s="379"/>
      <c r="I14" s="379"/>
      <c r="J14" s="380"/>
      <c r="K14" s="381" t="s">
        <v>19</v>
      </c>
      <c r="L14" s="378" t="s">
        <v>839</v>
      </c>
      <c r="M14" s="379"/>
      <c r="N14" s="379"/>
      <c r="O14" s="380"/>
      <c r="P14" s="381" t="s">
        <v>19</v>
      </c>
      <c r="V14" s="278"/>
      <c r="W14" s="278"/>
      <c r="X14" s="278"/>
      <c r="Y14" s="277"/>
      <c r="Z14" s="278"/>
      <c r="AA14" s="278"/>
      <c r="AB14" s="278"/>
      <c r="AC14" s="278"/>
      <c r="AD14" s="278"/>
      <c r="AE14" s="278"/>
      <c r="AF14" s="278"/>
      <c r="AG14" s="278"/>
      <c r="AH14" s="278"/>
      <c r="AI14" s="277"/>
      <c r="AJ14" s="278"/>
      <c r="AK14" s="278"/>
    </row>
    <row r="15" spans="1:37" ht="16.5" thickBot="1">
      <c r="A15" s="377"/>
      <c r="B15" s="300" t="s">
        <v>837</v>
      </c>
      <c r="C15" s="301" t="s">
        <v>20</v>
      </c>
      <c r="D15" s="302" t="s">
        <v>21</v>
      </c>
      <c r="E15" s="302" t="s">
        <v>22</v>
      </c>
      <c r="F15" s="382"/>
      <c r="G15" s="300" t="s">
        <v>837</v>
      </c>
      <c r="H15" s="301" t="s">
        <v>20</v>
      </c>
      <c r="I15" s="302" t="s">
        <v>21</v>
      </c>
      <c r="J15" s="302" t="s">
        <v>22</v>
      </c>
      <c r="K15" s="382"/>
      <c r="L15" s="300" t="s">
        <v>837</v>
      </c>
      <c r="M15" s="301" t="s">
        <v>20</v>
      </c>
      <c r="N15" s="302" t="s">
        <v>21</v>
      </c>
      <c r="O15" s="302" t="s">
        <v>22</v>
      </c>
      <c r="P15" s="382"/>
      <c r="V15" s="278"/>
      <c r="W15" s="278"/>
      <c r="X15" s="278"/>
      <c r="Y15" s="277"/>
      <c r="Z15" s="278"/>
      <c r="AA15" s="278"/>
      <c r="AB15" s="278"/>
      <c r="AC15" s="278"/>
      <c r="AD15" s="278"/>
      <c r="AE15" s="278"/>
      <c r="AF15" s="278"/>
      <c r="AG15" s="278"/>
      <c r="AH15" s="278"/>
      <c r="AI15" s="277"/>
      <c r="AJ15" s="278"/>
      <c r="AK15" s="278"/>
    </row>
    <row r="16" spans="1:37" ht="18" customHeight="1">
      <c r="A16" s="180" t="s">
        <v>41</v>
      </c>
      <c r="B16" s="296" t="str">
        <f>'11A'!$G$50&amp;"/"&amp;'11A'!$G$51</f>
        <v>45/45</v>
      </c>
      <c r="C16" s="292">
        <f>'11A'!$G$50/'11A'!$G$51*100</f>
        <v>100</v>
      </c>
      <c r="D16" s="280">
        <f>RANK(C16,$C$16:$C$19)</f>
        <v>1</v>
      </c>
      <c r="E16" s="281"/>
      <c r="F16" s="284">
        <f>RANK(C16,$C$16:$C$23)</f>
        <v>1</v>
      </c>
      <c r="G16" s="296" t="str">
        <f>'11A'!$H$50&amp;"/"&amp;'11A'!$H$51</f>
        <v>40/45</v>
      </c>
      <c r="H16" s="292">
        <f>'11A'!$H$50/'11A'!$H$51*100</f>
        <v>88.88888888888889</v>
      </c>
      <c r="I16" s="280">
        <f>RANK(H16,$H$16:$H$19)</f>
        <v>1</v>
      </c>
      <c r="J16" s="281"/>
      <c r="K16" s="284">
        <f aca="true" t="shared" si="4" ref="K16:K23">RANK(H16,$H$16:$H$23)</f>
        <v>1</v>
      </c>
      <c r="L16" s="296" t="str">
        <f>'11A'!$J$50&amp;"/"&amp;'11A'!$J$51</f>
        <v>44/45</v>
      </c>
      <c r="M16" s="292">
        <f>'11A'!$J$50/'11A'!$J$51*100</f>
        <v>97.77777777777777</v>
      </c>
      <c r="N16" s="280">
        <f>RANK(M16,$M$16:$M$19)</f>
        <v>1</v>
      </c>
      <c r="O16" s="281"/>
      <c r="P16" s="284">
        <f>RANK(M16,$M$16:$M$23)</f>
        <v>1</v>
      </c>
      <c r="R16" s="295"/>
      <c r="S16" s="285"/>
      <c r="T16" s="285"/>
      <c r="U16" s="285"/>
      <c r="V16" s="279"/>
      <c r="W16" s="279"/>
      <c r="X16" s="279"/>
      <c r="Y16" s="279"/>
      <c r="Z16" s="278"/>
      <c r="AA16" s="278"/>
      <c r="AB16" s="278"/>
      <c r="AC16" s="278"/>
      <c r="AD16" s="278"/>
      <c r="AE16" s="278"/>
      <c r="AF16" s="278"/>
      <c r="AG16" s="278"/>
      <c r="AH16" s="278"/>
      <c r="AI16" s="277"/>
      <c r="AJ16" s="278"/>
      <c r="AK16" s="278"/>
    </row>
    <row r="17" spans="1:37" ht="18" customHeight="1">
      <c r="A17" s="180" t="s">
        <v>42</v>
      </c>
      <c r="B17" s="297" t="str">
        <f>'11B'!$G$50&amp;"/"&amp;'11B'!$G$51</f>
        <v>30/31</v>
      </c>
      <c r="C17" s="293">
        <f>'11B'!$G$50/'11B'!$G$51*100</f>
        <v>96.7741935483871</v>
      </c>
      <c r="D17" s="282">
        <f>RANK(C17,$C$16:$C$19)</f>
        <v>2</v>
      </c>
      <c r="E17" s="283"/>
      <c r="F17" s="286">
        <f aca="true" t="shared" si="5" ref="F17:F23">RANK(C17,$C$16:$C$23)</f>
        <v>2</v>
      </c>
      <c r="G17" s="297" t="str">
        <f>'11B'!$H$50&amp;"/"&amp;'11B'!$H$51</f>
        <v>20/31</v>
      </c>
      <c r="H17" s="293">
        <f>'11B'!$H$50/'11B'!$H$51*100</f>
        <v>64.51612903225806</v>
      </c>
      <c r="I17" s="282">
        <f>RANK(H17,$H$16:$H$19)</f>
        <v>3</v>
      </c>
      <c r="J17" s="283"/>
      <c r="K17" s="286">
        <f t="shared" si="4"/>
        <v>3</v>
      </c>
      <c r="L17" s="297" t="str">
        <f>'11B'!$J$50&amp;"/"&amp;'11B'!$J$51</f>
        <v>27/31</v>
      </c>
      <c r="M17" s="293">
        <f>'11B'!$J$50/'11B'!$J$51*100</f>
        <v>87.09677419354838</v>
      </c>
      <c r="N17" s="282">
        <f>RANK(M17,$M$16:$M$19)</f>
        <v>3</v>
      </c>
      <c r="O17" s="283"/>
      <c r="P17" s="286">
        <f aca="true" t="shared" si="6" ref="P17:P23">RANK(M17,$M$16:$M$23)</f>
        <v>3</v>
      </c>
      <c r="S17" s="67"/>
      <c r="T17" s="67"/>
      <c r="U17" s="67"/>
      <c r="V17" s="277"/>
      <c r="W17" s="277"/>
      <c r="X17" s="277"/>
      <c r="Y17" s="277"/>
      <c r="Z17" s="278"/>
      <c r="AA17" s="278"/>
      <c r="AB17" s="278"/>
      <c r="AC17" s="278"/>
      <c r="AD17" s="278"/>
      <c r="AE17" s="278"/>
      <c r="AF17" s="278"/>
      <c r="AG17" s="278"/>
      <c r="AH17" s="278"/>
      <c r="AI17" s="277"/>
      <c r="AJ17" s="278"/>
      <c r="AK17" s="278"/>
    </row>
    <row r="18" spans="1:37" ht="15.75">
      <c r="A18" s="180" t="s">
        <v>43</v>
      </c>
      <c r="B18" s="297" t="str">
        <f>'11C'!$G$50&amp;"/"&amp;'11C'!$G$51</f>
        <v>32/34</v>
      </c>
      <c r="C18" s="293">
        <f>'11C'!$G$50/'11C'!$G$51*100</f>
        <v>94.11764705882352</v>
      </c>
      <c r="D18" s="282">
        <f>RANK(C18,$C$16:$C$19)</f>
        <v>4</v>
      </c>
      <c r="E18" s="283"/>
      <c r="F18" s="286">
        <f t="shared" si="5"/>
        <v>5</v>
      </c>
      <c r="G18" s="297" t="str">
        <f>'11C'!$H$50&amp;"/"&amp;'11C'!$H$51</f>
        <v>30/34</v>
      </c>
      <c r="H18" s="293">
        <f>'11C'!$H$50/'11C'!$H$51*100</f>
        <v>88.23529411764706</v>
      </c>
      <c r="I18" s="282">
        <f>RANK(H18,$H$16:$H$19)</f>
        <v>2</v>
      </c>
      <c r="J18" s="283"/>
      <c r="K18" s="286">
        <f t="shared" si="4"/>
        <v>2</v>
      </c>
      <c r="L18" s="297" t="str">
        <f>'11C'!$J$50&amp;"/"&amp;'11C'!$J$51</f>
        <v>31/34</v>
      </c>
      <c r="M18" s="293">
        <f>'11C'!$J$50/'11C'!$J$51*100</f>
        <v>91.17647058823529</v>
      </c>
      <c r="N18" s="282">
        <f>RANK(M18,$M$16:$M$19)</f>
        <v>2</v>
      </c>
      <c r="O18" s="283"/>
      <c r="P18" s="286">
        <f t="shared" si="6"/>
        <v>2</v>
      </c>
      <c r="V18" s="278"/>
      <c r="W18" s="278"/>
      <c r="X18" s="278"/>
      <c r="Y18" s="277"/>
      <c r="Z18" s="278"/>
      <c r="AA18" s="278"/>
      <c r="AB18" s="278"/>
      <c r="AC18" s="278"/>
      <c r="AD18" s="278"/>
      <c r="AE18" s="278"/>
      <c r="AF18" s="278"/>
      <c r="AG18" s="278"/>
      <c r="AH18" s="278"/>
      <c r="AI18" s="277"/>
      <c r="AJ18" s="278"/>
      <c r="AK18" s="278"/>
    </row>
    <row r="19" spans="1:37" ht="15.75">
      <c r="A19" s="180" t="s">
        <v>44</v>
      </c>
      <c r="B19" s="297" t="str">
        <f>'11D'!$G$50&amp;"/"&amp;'11D'!$G$51</f>
        <v>34/36</v>
      </c>
      <c r="C19" s="293">
        <f>'11D'!$G$50/'11D'!$G$51*100</f>
        <v>94.44444444444444</v>
      </c>
      <c r="D19" s="282">
        <f>RANK(C19,$C$16:$C$19)</f>
        <v>3</v>
      </c>
      <c r="E19" s="283"/>
      <c r="F19" s="286">
        <f t="shared" si="5"/>
        <v>4</v>
      </c>
      <c r="G19" s="297" t="str">
        <f>'11D'!$H$50&amp;"/"&amp;'11D'!$H$51</f>
        <v>17/36</v>
      </c>
      <c r="H19" s="293">
        <f>'11D'!$H$50/'11D'!$H$51*100</f>
        <v>47.22222222222222</v>
      </c>
      <c r="I19" s="282">
        <f>RANK(H19,$H$16:$H$19)</f>
        <v>4</v>
      </c>
      <c r="J19" s="283"/>
      <c r="K19" s="286">
        <f t="shared" si="4"/>
        <v>7</v>
      </c>
      <c r="L19" s="297" t="str">
        <f>'11D'!$J$50&amp;"/"&amp;'11D'!$J$51</f>
        <v>22/36</v>
      </c>
      <c r="M19" s="293">
        <f>'11D'!$J$50/'11D'!$J$51*100</f>
        <v>61.111111111111114</v>
      </c>
      <c r="N19" s="282">
        <f>RANK(M19,$M$16:$M$19)</f>
        <v>4</v>
      </c>
      <c r="O19" s="283"/>
      <c r="P19" s="286">
        <f t="shared" si="6"/>
        <v>4</v>
      </c>
      <c r="V19" s="278"/>
      <c r="W19" s="278"/>
      <c r="X19" s="278"/>
      <c r="Y19" s="277"/>
      <c r="Z19" s="278"/>
      <c r="AA19" s="278"/>
      <c r="AB19" s="278"/>
      <c r="AC19" s="278"/>
      <c r="AD19" s="278"/>
      <c r="AE19" s="278"/>
      <c r="AF19" s="278"/>
      <c r="AG19" s="278"/>
      <c r="AH19" s="278"/>
      <c r="AI19" s="277"/>
      <c r="AJ19" s="278"/>
      <c r="AK19" s="278"/>
    </row>
    <row r="20" spans="1:37" ht="15.75">
      <c r="A20" s="180" t="s">
        <v>45</v>
      </c>
      <c r="B20" s="297" t="str">
        <f>'11E'!$G$50&amp;"/"&amp;'11E'!$G$51</f>
        <v>26/35</v>
      </c>
      <c r="C20" s="293">
        <f>'11E'!$G$50/'11E'!$G$51*100</f>
        <v>74.28571428571429</v>
      </c>
      <c r="D20" s="282">
        <f>RANK(C20,$C$20:$C$23)</f>
        <v>3</v>
      </c>
      <c r="E20" s="283"/>
      <c r="F20" s="286">
        <f t="shared" si="5"/>
        <v>7</v>
      </c>
      <c r="G20" s="297" t="str">
        <f>'11E'!$H$50&amp;"/"&amp;'11E'!$H$51</f>
        <v>13/35</v>
      </c>
      <c r="H20" s="293">
        <f>'11E'!$H$50/'11E'!$H$51*100</f>
        <v>37.142857142857146</v>
      </c>
      <c r="I20" s="282">
        <f>RANK(H20,$H$20:$H$23)</f>
        <v>4</v>
      </c>
      <c r="J20" s="283"/>
      <c r="K20" s="286">
        <f t="shared" si="4"/>
        <v>8</v>
      </c>
      <c r="L20" s="297" t="str">
        <f>'11E'!$J$50&amp;"/"&amp;'11E'!$J$51</f>
        <v>13/35</v>
      </c>
      <c r="M20" s="293">
        <f>'11E'!$J$50/'11E'!$J$51*100</f>
        <v>37.142857142857146</v>
      </c>
      <c r="N20" s="282">
        <f>RANK(M20,$M$20:$M$23)</f>
        <v>3</v>
      </c>
      <c r="O20" s="283"/>
      <c r="P20" s="286">
        <f t="shared" si="6"/>
        <v>7</v>
      </c>
      <c r="V20" s="278"/>
      <c r="W20" s="278"/>
      <c r="X20" s="278"/>
      <c r="Y20" s="277"/>
      <c r="Z20" s="278"/>
      <c r="AA20" s="278"/>
      <c r="AB20" s="278"/>
      <c r="AC20" s="278"/>
      <c r="AD20" s="278"/>
      <c r="AE20" s="278"/>
      <c r="AF20" s="278"/>
      <c r="AG20" s="278"/>
      <c r="AH20" s="278"/>
      <c r="AI20" s="277"/>
      <c r="AJ20" s="278"/>
      <c r="AK20" s="278"/>
    </row>
    <row r="21" spans="1:37" ht="15.75">
      <c r="A21" s="180" t="s">
        <v>46</v>
      </c>
      <c r="B21" s="297" t="str">
        <f>'11G'!$G$50&amp;"/"&amp;'11G'!$G$51</f>
        <v>29/30</v>
      </c>
      <c r="C21" s="293">
        <f>'11G'!$G$50/'11G'!$G$51*100</f>
        <v>96.66666666666667</v>
      </c>
      <c r="D21" s="282">
        <f>RANK(C21,$C$20:$C$23)</f>
        <v>1</v>
      </c>
      <c r="E21" s="283"/>
      <c r="F21" s="286">
        <f t="shared" si="5"/>
        <v>3</v>
      </c>
      <c r="G21" s="297" t="str">
        <f>'11G'!$H$50&amp;"/"&amp;'11G'!$H$51</f>
        <v>18/30</v>
      </c>
      <c r="H21" s="293">
        <f>'11G'!$H$50/'11G'!$H$51*100</f>
        <v>60</v>
      </c>
      <c r="I21" s="282">
        <f>RANK(H21,$H$20:$H$23)</f>
        <v>2</v>
      </c>
      <c r="J21" s="283"/>
      <c r="K21" s="286">
        <f t="shared" si="4"/>
        <v>5</v>
      </c>
      <c r="L21" s="297" t="str">
        <f>'11G'!$J$50&amp;"/"&amp;'11G'!$J$51</f>
        <v>14/30</v>
      </c>
      <c r="M21" s="293">
        <f>'11G'!$J$50/'11G'!$J$51*100</f>
        <v>46.666666666666664</v>
      </c>
      <c r="N21" s="282">
        <f>RANK(M21,$M$20:$M$23)</f>
        <v>2</v>
      </c>
      <c r="O21" s="283"/>
      <c r="P21" s="286">
        <f t="shared" si="6"/>
        <v>6</v>
      </c>
      <c r="V21" s="278"/>
      <c r="W21" s="278"/>
      <c r="X21" s="278"/>
      <c r="Y21" s="277"/>
      <c r="Z21" s="278"/>
      <c r="AA21" s="278"/>
      <c r="AB21" s="278"/>
      <c r="AC21" s="278"/>
      <c r="AD21" s="278"/>
      <c r="AE21" s="278"/>
      <c r="AF21" s="278"/>
      <c r="AG21" s="278"/>
      <c r="AH21" s="278"/>
      <c r="AI21" s="277"/>
      <c r="AJ21" s="278"/>
      <c r="AK21" s="278"/>
    </row>
    <row r="22" spans="1:37" ht="15.75">
      <c r="A22" s="180" t="s">
        <v>47</v>
      </c>
      <c r="B22" s="297" t="str">
        <f>'11H'!$G$50&amp;"/"&amp;'11H'!$G$51</f>
        <v>22/33</v>
      </c>
      <c r="C22" s="293">
        <f>'11H'!$G$50/'11H'!$G$51*100</f>
        <v>66.66666666666666</v>
      </c>
      <c r="D22" s="282">
        <f>RANK(C22,$C$20:$C$23)</f>
        <v>4</v>
      </c>
      <c r="E22" s="283"/>
      <c r="F22" s="286">
        <f t="shared" si="5"/>
        <v>8</v>
      </c>
      <c r="G22" s="297" t="str">
        <f>'11H'!$H$50&amp;"/"&amp;'11H'!$H$51</f>
        <v>20/33</v>
      </c>
      <c r="H22" s="293">
        <f>'11H'!$H$50/'11H'!$H$51*100</f>
        <v>60.60606060606061</v>
      </c>
      <c r="I22" s="282">
        <f>RANK(H22,$H$20:$H$23)</f>
        <v>1</v>
      </c>
      <c r="J22" s="283"/>
      <c r="K22" s="286">
        <f t="shared" si="4"/>
        <v>4</v>
      </c>
      <c r="L22" s="297" t="str">
        <f>'11H'!$J$50&amp;"/"&amp;'11H'!$J$51</f>
        <v>11/33</v>
      </c>
      <c r="M22" s="293">
        <f>'11H'!$J$50/'11H'!$J$51*100</f>
        <v>33.33333333333333</v>
      </c>
      <c r="N22" s="282">
        <f>RANK(M22,$M$20:$M$23)</f>
        <v>4</v>
      </c>
      <c r="O22" s="283"/>
      <c r="P22" s="286">
        <f t="shared" si="6"/>
        <v>8</v>
      </c>
      <c r="V22" s="278"/>
      <c r="W22" s="278"/>
      <c r="X22" s="278"/>
      <c r="Y22" s="277"/>
      <c r="Z22" s="278"/>
      <c r="AA22" s="278"/>
      <c r="AB22" s="278"/>
      <c r="AC22" s="278"/>
      <c r="AD22" s="278"/>
      <c r="AE22" s="278"/>
      <c r="AF22" s="278"/>
      <c r="AG22" s="278"/>
      <c r="AH22" s="278"/>
      <c r="AI22" s="277"/>
      <c r="AJ22" s="278"/>
      <c r="AK22" s="278"/>
    </row>
    <row r="23" spans="1:37" ht="15.75">
      <c r="A23" s="180" t="s">
        <v>48</v>
      </c>
      <c r="B23" s="297" t="str">
        <f>'11I'!$G$50&amp;"/"&amp;'11I'!$G$51</f>
        <v>31/33</v>
      </c>
      <c r="C23" s="293">
        <f>'11I'!$G$50/'11I'!$G$51*100</f>
        <v>93.93939393939394</v>
      </c>
      <c r="D23" s="282">
        <f>RANK(C23,$C$20:$C$23)</f>
        <v>2</v>
      </c>
      <c r="E23" s="283"/>
      <c r="F23" s="286">
        <f t="shared" si="5"/>
        <v>6</v>
      </c>
      <c r="G23" s="297" t="str">
        <f>'11I'!$H$50&amp;"/"&amp;'11I'!$H$51</f>
        <v>19/33</v>
      </c>
      <c r="H23" s="293">
        <f>'11I'!$H$50/'11I'!$H$51*100</f>
        <v>57.57575757575758</v>
      </c>
      <c r="I23" s="282">
        <f>RANK(H23,$H$20:$H$23)</f>
        <v>3</v>
      </c>
      <c r="J23" s="283"/>
      <c r="K23" s="286">
        <f t="shared" si="4"/>
        <v>6</v>
      </c>
      <c r="L23" s="297" t="str">
        <f>'11I'!$J$50&amp;"/"&amp;'11I'!$J$51</f>
        <v>19/33</v>
      </c>
      <c r="M23" s="293">
        <f>'11I'!$J$50/'11I'!$J$51*100</f>
        <v>57.57575757575758</v>
      </c>
      <c r="N23" s="282">
        <f>RANK(M23,$M$20:$M$23)</f>
        <v>1</v>
      </c>
      <c r="O23" s="283"/>
      <c r="P23" s="286">
        <f t="shared" si="6"/>
        <v>5</v>
      </c>
      <c r="V23" s="278"/>
      <c r="W23" s="278"/>
      <c r="X23" s="278"/>
      <c r="Y23" s="277"/>
      <c r="Z23" s="278"/>
      <c r="AA23" s="278"/>
      <c r="AB23" s="278"/>
      <c r="AC23" s="278"/>
      <c r="AD23" s="278"/>
      <c r="AE23" s="278"/>
      <c r="AF23" s="278"/>
      <c r="AG23" s="278"/>
      <c r="AH23" s="278"/>
      <c r="AI23" s="277"/>
      <c r="AJ23" s="278"/>
      <c r="AK23" s="278"/>
    </row>
    <row r="24" spans="1:37" ht="16.5" thickBot="1">
      <c r="A24" s="180" t="s">
        <v>840</v>
      </c>
      <c r="B24" s="298" t="str">
        <f>Toankhoi!$G$300&amp;"/"&amp;Toankhoi!$G$301</f>
        <v>249/277</v>
      </c>
      <c r="C24" s="294">
        <f>Toankhoi!$G$300/Toankhoi!$G$301*100</f>
        <v>89.89169675090253</v>
      </c>
      <c r="D24" s="288"/>
      <c r="E24" s="289"/>
      <c r="F24" s="290"/>
      <c r="G24" s="298" t="str">
        <f>Toankhoi!$H$300&amp;"/"&amp;Toankhoi!$H$301</f>
        <v>177/277</v>
      </c>
      <c r="H24" s="294">
        <f>Toankhoi!$H$300/Toankhoi!$H$301*100</f>
        <v>63.898916967509024</v>
      </c>
      <c r="I24" s="288"/>
      <c r="J24" s="289"/>
      <c r="K24" s="290"/>
      <c r="L24" s="298" t="str">
        <f>Toankhoi!$J$300&amp;"/"&amp;Toankhoi!$J$301</f>
        <v>180/274</v>
      </c>
      <c r="M24" s="294">
        <f>Toankhoi!$J$300/Toankhoi!$J$301*100</f>
        <v>65.69343065693431</v>
      </c>
      <c r="N24" s="288"/>
      <c r="O24" s="289"/>
      <c r="P24" s="290"/>
      <c r="V24" s="278"/>
      <c r="W24" s="278"/>
      <c r="X24" s="278"/>
      <c r="Y24" s="277"/>
      <c r="Z24" s="278"/>
      <c r="AA24" s="278"/>
      <c r="AB24" s="278"/>
      <c r="AC24" s="278"/>
      <c r="AD24" s="278"/>
      <c r="AE24" s="278"/>
      <c r="AF24" s="278"/>
      <c r="AG24" s="278"/>
      <c r="AH24" s="278"/>
      <c r="AI24" s="277"/>
      <c r="AJ24" s="278"/>
      <c r="AK24" s="278"/>
    </row>
  </sheetData>
  <sheetProtection/>
  <mergeCells count="17">
    <mergeCell ref="L14:O14"/>
    <mergeCell ref="P14:P15"/>
    <mergeCell ref="K14:K15"/>
    <mergeCell ref="A14:A15"/>
    <mergeCell ref="B14:E14"/>
    <mergeCell ref="F14:F15"/>
    <mergeCell ref="G14:J14"/>
    <mergeCell ref="A1:U1"/>
    <mergeCell ref="A3:A4"/>
    <mergeCell ref="B3:E3"/>
    <mergeCell ref="F3:F4"/>
    <mergeCell ref="G3:J3"/>
    <mergeCell ref="K3:K4"/>
    <mergeCell ref="L3:O3"/>
    <mergeCell ref="P3:P4"/>
    <mergeCell ref="Q3:T3"/>
    <mergeCell ref="U3:U4"/>
  </mergeCells>
  <printOptions/>
  <pageMargins left="0.75" right="0" top="0.75" bottom="0.75" header="0.27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91015625" defaultRowHeight="18"/>
  <cols>
    <col min="1" max="1" width="15.91015625" style="16" customWidth="1"/>
    <col min="2" max="2" width="0.6640625" style="16" customWidth="1"/>
    <col min="3" max="3" width="17.08203125" style="16" customWidth="1"/>
    <col min="4" max="16384" width="4.91015625" style="16" customWidth="1"/>
  </cols>
  <sheetData>
    <row r="1" spans="1:3" ht="18">
      <c r="A1"/>
      <c r="C1"/>
    </row>
    <row r="2" ht="18.75" thickBot="1">
      <c r="A2"/>
    </row>
    <row r="3" spans="1:3" ht="18.75" thickBot="1">
      <c r="A3"/>
      <c r="C3"/>
    </row>
    <row r="4" spans="1:3" ht="18">
      <c r="A4"/>
      <c r="C4"/>
    </row>
    <row r="5" ht="18">
      <c r="C5"/>
    </row>
    <row r="6" ht="18.75" thickBot="1">
      <c r="C6"/>
    </row>
    <row r="7" spans="1:3" ht="18">
      <c r="A7"/>
      <c r="C7"/>
    </row>
    <row r="8" spans="1:3" ht="18">
      <c r="A8"/>
      <c r="C8"/>
    </row>
    <row r="9" spans="1:3" ht="18">
      <c r="A9"/>
      <c r="C9"/>
    </row>
    <row r="10" spans="1:3" ht="18">
      <c r="A10"/>
      <c r="C10"/>
    </row>
    <row r="11" spans="1:3" ht="18.75" thickBot="1">
      <c r="A11"/>
      <c r="C11"/>
    </row>
    <row r="12" ht="18">
      <c r="C12"/>
    </row>
    <row r="13" ht="18.75" thickBot="1">
      <c r="C13"/>
    </row>
    <row r="14" spans="1:3" ht="18.75" thickBot="1">
      <c r="A14"/>
      <c r="C14"/>
    </row>
    <row r="15" ht="18">
      <c r="A15"/>
    </row>
    <row r="16" ht="18.75" thickBot="1">
      <c r="A16"/>
    </row>
    <row r="17" spans="1:3" ht="18.75" thickBot="1">
      <c r="A17"/>
      <c r="C17"/>
    </row>
    <row r="18" ht="18">
      <c r="C18"/>
    </row>
    <row r="19" ht="18">
      <c r="C19"/>
    </row>
    <row r="20" spans="1:3" ht="18">
      <c r="A20"/>
      <c r="C20"/>
    </row>
    <row r="21" spans="1:3" ht="18">
      <c r="A21"/>
      <c r="C21"/>
    </row>
    <row r="22" spans="1:3" ht="18">
      <c r="A22"/>
      <c r="C22"/>
    </row>
    <row r="23" spans="1:3" ht="18">
      <c r="A23"/>
      <c r="C23"/>
    </row>
    <row r="24" ht="18">
      <c r="A24"/>
    </row>
    <row r="25" ht="18">
      <c r="A25"/>
    </row>
    <row r="26" spans="1:3" ht="18.75" thickBot="1">
      <c r="A26"/>
      <c r="C26"/>
    </row>
    <row r="27" spans="1:3" ht="18">
      <c r="A27"/>
      <c r="C27"/>
    </row>
    <row r="28" spans="1:3" ht="18">
      <c r="A28"/>
      <c r="C28"/>
    </row>
    <row r="29" spans="1:3" ht="18">
      <c r="A29"/>
      <c r="C29"/>
    </row>
    <row r="30" spans="1:3" ht="18">
      <c r="A30"/>
      <c r="C30"/>
    </row>
    <row r="31" spans="1:3" ht="18">
      <c r="A31"/>
      <c r="C31"/>
    </row>
    <row r="32" spans="1:3" ht="18">
      <c r="A32"/>
      <c r="C32"/>
    </row>
    <row r="33" spans="1:3" ht="18">
      <c r="A33"/>
      <c r="C33"/>
    </row>
    <row r="34" spans="1:3" ht="18">
      <c r="A34"/>
      <c r="C34"/>
    </row>
    <row r="35" spans="1:3" ht="18">
      <c r="A35"/>
      <c r="C35"/>
    </row>
    <row r="36" spans="1:3" ht="18">
      <c r="A36"/>
      <c r="C36"/>
    </row>
    <row r="37" ht="18">
      <c r="A37"/>
    </row>
    <row r="38" ht="18">
      <c r="A38"/>
    </row>
    <row r="39" spans="1:3" ht="18">
      <c r="A39"/>
      <c r="C39"/>
    </row>
    <row r="40" spans="1:3" ht="18">
      <c r="A40"/>
      <c r="C40"/>
    </row>
    <row r="41" spans="1:3" ht="18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4.91015625" defaultRowHeight="18"/>
  <cols>
    <col min="1" max="1" width="15.91015625" style="16" customWidth="1"/>
    <col min="2" max="2" width="0.6640625" style="16" customWidth="1"/>
    <col min="3" max="3" width="17.08203125" style="16" customWidth="1"/>
    <col min="4" max="16384" width="4.91015625" style="16" customWidth="1"/>
  </cols>
  <sheetData>
    <row r="4" ht="12.75">
      <c r="A4" s="28">
        <v>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C34" sqref="C34"/>
    </sheetView>
  </sheetViews>
  <sheetFormatPr defaultColWidth="8.66015625" defaultRowHeight="18"/>
  <cols>
    <col min="1" max="1" width="4.41015625" style="67" bestFit="1" customWidth="1"/>
    <col min="2" max="2" width="6.58203125" style="67" bestFit="1" customWidth="1"/>
    <col min="3" max="3" width="6.16015625" style="67" bestFit="1" customWidth="1"/>
    <col min="4" max="4" width="3.83203125" style="67" customWidth="1"/>
    <col min="5" max="5" width="8.66015625" style="67" bestFit="1" customWidth="1"/>
    <col min="6" max="6" width="3.83203125" style="67" customWidth="1"/>
    <col min="7" max="7" width="8.66015625" style="67" bestFit="1" customWidth="1"/>
    <col min="8" max="8" width="4" style="67" customWidth="1"/>
    <col min="9" max="9" width="8.33203125" style="67" bestFit="1" customWidth="1"/>
    <col min="10" max="10" width="4.66015625" style="67" customWidth="1"/>
    <col min="11" max="11" width="6.33203125" style="67" customWidth="1"/>
    <col min="12" max="12" width="7.5" style="67" bestFit="1" customWidth="1"/>
    <col min="13" max="16384" width="8.83203125" style="67" customWidth="1"/>
  </cols>
  <sheetData>
    <row r="1" spans="1:12" ht="21" customHeight="1">
      <c r="A1" s="383" t="s">
        <v>231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15.75" customHeight="1">
      <c r="A2" s="384" t="s">
        <v>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6"/>
    </row>
    <row r="3" spans="1:12" ht="15.75" customHeight="1">
      <c r="A3" s="68"/>
      <c r="B3" s="68" t="s">
        <v>23</v>
      </c>
      <c r="C3" s="68" t="s">
        <v>24</v>
      </c>
      <c r="D3" s="68" t="s">
        <v>20</v>
      </c>
      <c r="E3" s="68" t="s">
        <v>27</v>
      </c>
      <c r="F3" s="68" t="s">
        <v>20</v>
      </c>
      <c r="G3" s="68" t="s">
        <v>25</v>
      </c>
      <c r="H3" s="68" t="s">
        <v>20</v>
      </c>
      <c r="I3" s="68" t="s">
        <v>26</v>
      </c>
      <c r="J3" s="68"/>
      <c r="K3" s="68" t="s">
        <v>28</v>
      </c>
      <c r="L3" s="68" t="s">
        <v>29</v>
      </c>
    </row>
    <row r="4" spans="1:12" ht="15.75" customHeight="1">
      <c r="A4" s="178" t="s">
        <v>41</v>
      </c>
      <c r="B4" s="68">
        <f>COUNTIF('11A'!C44:C44,"=0")</f>
        <v>0</v>
      </c>
      <c r="C4" s="68">
        <f>'11A'!C51-'11A'!C50</f>
        <v>0</v>
      </c>
      <c r="D4" s="68"/>
      <c r="E4" s="68">
        <f>COUNTIF('11A'!C44:C44,"&gt;=5")-COUNTIF('11A'!C44:C44,"&gt;=7")</f>
        <v>1</v>
      </c>
      <c r="F4" s="68"/>
      <c r="G4" s="68">
        <f>COUNTIF('11A'!C44:C44,"&gt;=7")-COUNTIF('11A'!C44:C44,"&gt;=9")</f>
        <v>0</v>
      </c>
      <c r="H4" s="68"/>
      <c r="I4" s="68">
        <f>COUNTIF('11A'!C44:C44,"&gt;=9")</f>
        <v>0</v>
      </c>
      <c r="J4" s="68"/>
      <c r="K4" s="68">
        <f>E4+G4+I4</f>
        <v>1</v>
      </c>
      <c r="L4" s="162">
        <f>C4+K4</f>
        <v>1</v>
      </c>
    </row>
    <row r="5" spans="1:12" ht="15.75" customHeight="1">
      <c r="A5" s="178" t="s">
        <v>42</v>
      </c>
      <c r="B5" s="68">
        <f>COUNTIF('11B'!C46:C46,"=0")</f>
        <v>0</v>
      </c>
      <c r="C5" s="68">
        <f>'11B'!C51-'11B'!C50</f>
        <v>1</v>
      </c>
      <c r="D5" s="68"/>
      <c r="E5" s="68">
        <f>COUNTIF('11B'!C46:C46,"&gt;=5")-COUNTIF('11B'!C46:C46,"&gt;=7")</f>
        <v>0</v>
      </c>
      <c r="F5" s="68"/>
      <c r="G5" s="68">
        <f>COUNTIF('11B'!C46:C46,"&gt;=7")-COUNTIF('11B'!C46:C46,"&gt;=9")</f>
        <v>0</v>
      </c>
      <c r="H5" s="68"/>
      <c r="I5" s="68">
        <f>COUNTIF('11B'!C46:C46,"&gt;=9")</f>
        <v>0</v>
      </c>
      <c r="J5" s="68"/>
      <c r="K5" s="68">
        <f aca="true" t="shared" si="0" ref="K5:K11">E5+G5+I5</f>
        <v>0</v>
      </c>
      <c r="L5" s="68">
        <f aca="true" t="shared" si="1" ref="L5:L12">C5+K5</f>
        <v>1</v>
      </c>
    </row>
    <row r="6" spans="1:12" ht="15.75" customHeight="1">
      <c r="A6" s="179" t="s">
        <v>43</v>
      </c>
      <c r="B6" s="68">
        <f>COUNTIF('11C'!C41:C41,"=0")</f>
        <v>0</v>
      </c>
      <c r="C6" s="68">
        <f>'11C'!C51-'11C'!C50</f>
        <v>2</v>
      </c>
      <c r="D6" s="68"/>
      <c r="E6" s="68">
        <f>COUNTIF('11C'!C41:C41,"&gt;=5")-COUNTIF('11C'!C41:C41,"&gt;=7")</f>
        <v>0</v>
      </c>
      <c r="F6" s="68"/>
      <c r="G6" s="68">
        <f>COUNTIF('11C'!C41:C41,"&gt;=7")-COUNTIF('11C'!C41:C41,"&gt;=9")</f>
        <v>0</v>
      </c>
      <c r="H6" s="68"/>
      <c r="I6" s="68">
        <f>COUNTIF('11C'!C41:C41,"&gt;=9")</f>
        <v>0</v>
      </c>
      <c r="J6" s="68"/>
      <c r="K6" s="68">
        <f t="shared" si="0"/>
        <v>0</v>
      </c>
      <c r="L6" s="68">
        <f t="shared" si="1"/>
        <v>2</v>
      </c>
    </row>
    <row r="7" spans="1:12" ht="15.75" customHeight="1">
      <c r="A7" s="179" t="s">
        <v>44</v>
      </c>
      <c r="B7" s="68">
        <f>COUNTIF('11D'!C43:C46,"=0")</f>
        <v>0</v>
      </c>
      <c r="C7" s="68">
        <f>'11D'!C51-'11D'!C50</f>
        <v>4</v>
      </c>
      <c r="D7" s="68"/>
      <c r="E7" s="68">
        <f>COUNTIF('11D'!C43:C46,"&gt;=5")-COUNTIF('11D'!C43:C46,"&gt;=7")</f>
        <v>0</v>
      </c>
      <c r="F7" s="68"/>
      <c r="G7" s="68">
        <f>COUNTIF('11D'!C43:C46,"&gt;=7")-COUNTIF('11D'!C43:C46,"&gt;=9")</f>
        <v>0</v>
      </c>
      <c r="H7" s="68"/>
      <c r="I7" s="68">
        <f>COUNTIF('11D'!C43:C46,"&gt;=9")</f>
        <v>0</v>
      </c>
      <c r="J7" s="68"/>
      <c r="K7" s="68">
        <f t="shared" si="0"/>
        <v>0</v>
      </c>
      <c r="L7" s="68">
        <f t="shared" si="1"/>
        <v>4</v>
      </c>
    </row>
    <row r="8" spans="1:12" ht="15.75" customHeight="1">
      <c r="A8" s="179" t="s">
        <v>45</v>
      </c>
      <c r="B8" s="68">
        <f>COUNTIF('11E'!C33:C36,"=0")</f>
        <v>0</v>
      </c>
      <c r="C8" s="68">
        <f>'11E'!C51-'11E'!C50</f>
        <v>6</v>
      </c>
      <c r="D8" s="68"/>
      <c r="E8" s="68">
        <f>COUNTIF('11E'!C33:C36,"&gt;=5")-COUNTIF('11E'!C33:C36,"&gt;=7")</f>
        <v>3</v>
      </c>
      <c r="F8" s="68"/>
      <c r="G8" s="68">
        <f>COUNTIF('11E'!C33:C36,"&gt;=7")-COUNTIF('11E'!C33:C36,"&gt;=9")</f>
        <v>1</v>
      </c>
      <c r="H8" s="68"/>
      <c r="I8" s="68">
        <f>COUNTIF('11E'!C33:C36,"&gt;=9")</f>
        <v>0</v>
      </c>
      <c r="J8" s="68"/>
      <c r="K8" s="68">
        <f t="shared" si="0"/>
        <v>4</v>
      </c>
      <c r="L8" s="68">
        <f t="shared" si="1"/>
        <v>10</v>
      </c>
    </row>
    <row r="9" spans="1:12" ht="15.75" customHeight="1">
      <c r="A9" s="179" t="s">
        <v>46</v>
      </c>
      <c r="B9" s="68">
        <f>COUNTIF('11G'!C34:C38,"=0")</f>
        <v>0</v>
      </c>
      <c r="C9" s="68">
        <f>'11G'!C51-'11G'!C50</f>
        <v>8</v>
      </c>
      <c r="D9" s="68"/>
      <c r="E9" s="68">
        <f>COUNTIF('11G'!C34:C38,"&gt;=5")-COUNTIF('11G'!C34:C38,"&gt;=7")</f>
        <v>1</v>
      </c>
      <c r="F9" s="68"/>
      <c r="G9" s="68">
        <f>COUNTIF('11G'!C34:C38,"&gt;=7")-COUNTIF('11G'!C34:C38,"&gt;=9")</f>
        <v>1</v>
      </c>
      <c r="H9" s="68"/>
      <c r="I9" s="68">
        <f>COUNTIF('11G'!C34:C38,"&gt;=9")</f>
        <v>0</v>
      </c>
      <c r="J9" s="68"/>
      <c r="K9" s="68">
        <f t="shared" si="0"/>
        <v>2</v>
      </c>
      <c r="L9" s="68">
        <f t="shared" si="1"/>
        <v>10</v>
      </c>
    </row>
    <row r="10" spans="1:12" ht="15.75" customHeight="1">
      <c r="A10" s="178" t="s">
        <v>47</v>
      </c>
      <c r="B10" s="68">
        <f>COUNTIF('11H'!C31:C33,"=0")</f>
        <v>0</v>
      </c>
      <c r="C10" s="68">
        <f>'11H'!C51-'11H'!C50</f>
        <v>10</v>
      </c>
      <c r="D10" s="68"/>
      <c r="E10" s="68">
        <f>COUNTIF('11H'!C31:C33,"&gt;=5")-COUNTIF('11H'!C31:C33,"&gt;=7")</f>
        <v>1</v>
      </c>
      <c r="F10" s="68"/>
      <c r="G10" s="68">
        <f>COUNTIF('11H'!C31:C33,"&gt;=7")-COUNTIF('11H'!C31:C33,"&gt;=9")</f>
        <v>0</v>
      </c>
      <c r="H10" s="68"/>
      <c r="I10" s="68">
        <f>COUNTIF('11H'!C31:C33,"&gt;=9")</f>
        <v>0</v>
      </c>
      <c r="J10" s="68"/>
      <c r="K10" s="68">
        <f t="shared" si="0"/>
        <v>1</v>
      </c>
      <c r="L10" s="68">
        <f t="shared" si="1"/>
        <v>11</v>
      </c>
    </row>
    <row r="11" spans="1:12" ht="15.75" customHeight="1">
      <c r="A11" s="178" t="s">
        <v>48</v>
      </c>
      <c r="B11" s="68">
        <f>COUNTIF('11I'!C28:C29,"=0")</f>
        <v>0</v>
      </c>
      <c r="C11" s="68">
        <f>'11I'!C51-'11I'!C50</f>
        <v>6</v>
      </c>
      <c r="D11" s="68"/>
      <c r="E11" s="68">
        <f>COUNTIF('11I'!C28:C29,"&gt;=5")-COUNTIF('11I'!C28:C29,"&gt;=7")</f>
        <v>2</v>
      </c>
      <c r="F11" s="68"/>
      <c r="G11" s="68">
        <f>COUNTIF('11I'!C28:C29,"&gt;=7")-COUNTIF('11I'!C28:C29,"&gt;=9")</f>
        <v>0</v>
      </c>
      <c r="H11" s="68"/>
      <c r="I11" s="68">
        <f>COUNTIF('11I'!C28:C29,"&gt;=9")</f>
        <v>0</v>
      </c>
      <c r="J11" s="68"/>
      <c r="K11" s="68">
        <f t="shared" si="0"/>
        <v>2</v>
      </c>
      <c r="L11" s="68">
        <f t="shared" si="1"/>
        <v>8</v>
      </c>
    </row>
    <row r="12" spans="1:12" s="182" customFormat="1" ht="15.75" customHeight="1">
      <c r="A12" s="181" t="s">
        <v>30</v>
      </c>
      <c r="B12" s="181">
        <f>SUM(B4:B11)</f>
        <v>0</v>
      </c>
      <c r="C12" s="181">
        <f>SUM(C4:C11)</f>
        <v>37</v>
      </c>
      <c r="D12" s="181"/>
      <c r="E12" s="181">
        <f>SUM(E4:E11)</f>
        <v>8</v>
      </c>
      <c r="F12" s="181"/>
      <c r="G12" s="181">
        <f>SUM(G4:G11)</f>
        <v>2</v>
      </c>
      <c r="H12" s="181"/>
      <c r="I12" s="181">
        <f>SUM(I4:I11)</f>
        <v>0</v>
      </c>
      <c r="J12" s="181"/>
      <c r="K12" s="181">
        <f>SUM(K4:K11)</f>
        <v>10</v>
      </c>
      <c r="L12" s="181">
        <f t="shared" si="1"/>
        <v>47</v>
      </c>
    </row>
    <row r="13" spans="1:12" ht="15.75" customHeight="1">
      <c r="A13" s="384" t="s">
        <v>16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6"/>
    </row>
    <row r="14" spans="1:12" ht="15.75" customHeight="1">
      <c r="A14" s="68"/>
      <c r="B14" s="68" t="s">
        <v>23</v>
      </c>
      <c r="C14" s="68" t="s">
        <v>24</v>
      </c>
      <c r="D14" s="68" t="s">
        <v>20</v>
      </c>
      <c r="E14" s="68" t="s">
        <v>27</v>
      </c>
      <c r="F14" s="68" t="s">
        <v>20</v>
      </c>
      <c r="G14" s="68" t="s">
        <v>25</v>
      </c>
      <c r="H14" s="68" t="s">
        <v>20</v>
      </c>
      <c r="I14" s="68" t="s">
        <v>26</v>
      </c>
      <c r="J14" s="68"/>
      <c r="K14" s="68" t="s">
        <v>28</v>
      </c>
      <c r="L14" s="68" t="s">
        <v>29</v>
      </c>
    </row>
    <row r="15" spans="1:12" ht="15.75" customHeight="1">
      <c r="A15" s="178" t="s">
        <v>41</v>
      </c>
      <c r="B15" s="68">
        <f>COUNTIF('11A'!D44:D44,"=0")</f>
        <v>0</v>
      </c>
      <c r="C15" s="68">
        <f>'11A'!D51-'11A'!D50</f>
        <v>3</v>
      </c>
      <c r="D15" s="68"/>
      <c r="E15" s="68">
        <f>COUNTIF('11A'!D44:D44,"&gt;=5")-COUNTIF('11A'!D44:D44,"&gt;=7")</f>
        <v>1</v>
      </c>
      <c r="F15" s="68"/>
      <c r="G15" s="68">
        <f>COUNTIF('11A'!D44:D44,"&gt;=7")-COUNTIF('11A'!D44:D44,"&gt;=9")</f>
        <v>0</v>
      </c>
      <c r="H15" s="68"/>
      <c r="I15" s="68">
        <f>COUNTIF('11A'!D44:D44,"&gt;=9")</f>
        <v>0</v>
      </c>
      <c r="J15" s="68"/>
      <c r="K15" s="68">
        <f>E15+G15+I15</f>
        <v>1</v>
      </c>
      <c r="L15" s="162">
        <f aca="true" t="shared" si="2" ref="L15:L22">C15+K15</f>
        <v>4</v>
      </c>
    </row>
    <row r="16" spans="1:12" ht="15.75" customHeight="1">
      <c r="A16" s="178" t="s">
        <v>42</v>
      </c>
      <c r="B16" s="68">
        <f>COUNTIF('11B'!D3:D46,"=0")</f>
        <v>0</v>
      </c>
      <c r="C16" s="68">
        <f>'11B'!D51-'11B'!D50</f>
        <v>5</v>
      </c>
      <c r="D16" s="68"/>
      <c r="E16" s="68">
        <f>COUNTIF('11B'!D3:D46,"&gt;=5")-COUNTIF('11B'!D3:D46,"&gt;=7")</f>
        <v>11</v>
      </c>
      <c r="F16" s="68"/>
      <c r="G16" s="68">
        <f>COUNTIF('11B'!D3:D46,"&gt;=7")-COUNTIF('11B'!D3:D46,"&gt;=9")</f>
        <v>14</v>
      </c>
      <c r="H16" s="68"/>
      <c r="I16" s="68">
        <f>COUNTIF('11B'!D3:D46,"&gt;=9")</f>
        <v>1</v>
      </c>
      <c r="J16" s="68"/>
      <c r="K16" s="68">
        <f aca="true" t="shared" si="3" ref="K16:K22">E16+G16+I16</f>
        <v>26</v>
      </c>
      <c r="L16" s="68">
        <f t="shared" si="2"/>
        <v>31</v>
      </c>
    </row>
    <row r="17" spans="1:12" ht="15.75" customHeight="1">
      <c r="A17" s="179" t="s">
        <v>43</v>
      </c>
      <c r="B17" s="68">
        <f>COUNTIF('11C'!D3:D41,"=0")</f>
        <v>0</v>
      </c>
      <c r="C17" s="68">
        <f>'11C'!D51-'11C'!D50</f>
        <v>5</v>
      </c>
      <c r="D17" s="68"/>
      <c r="E17" s="68">
        <f>COUNTIF('11C'!D3:D41,"&gt;=5")-COUNTIF('11C'!D3:D41,"&gt;=7")</f>
        <v>15</v>
      </c>
      <c r="F17" s="68"/>
      <c r="G17" s="68">
        <f>COUNTIF('11C'!D3:D41,"&gt;=7")-COUNTIF('11C'!D3:D41,"&gt;=9")</f>
        <v>11</v>
      </c>
      <c r="H17" s="68"/>
      <c r="I17" s="68">
        <f>COUNTIF('11C'!D3:D41,"&gt;=9")</f>
        <v>3</v>
      </c>
      <c r="J17" s="68"/>
      <c r="K17" s="68">
        <f t="shared" si="3"/>
        <v>29</v>
      </c>
      <c r="L17" s="68">
        <f t="shared" si="2"/>
        <v>34</v>
      </c>
    </row>
    <row r="18" spans="1:12" ht="15.75" customHeight="1">
      <c r="A18" s="179" t="s">
        <v>44</v>
      </c>
      <c r="B18" s="68">
        <f>COUNTIF('11D'!D43:D46,"=0")</f>
        <v>0</v>
      </c>
      <c r="C18" s="68">
        <f>'11D'!D51-'11D'!D50</f>
        <v>13</v>
      </c>
      <c r="D18" s="68"/>
      <c r="E18" s="68">
        <f>COUNTIF('11D'!D43:D46,"&gt;=5")-COUNTIF('11D'!D43:D46,"&gt;=7")</f>
        <v>0</v>
      </c>
      <c r="F18" s="68"/>
      <c r="G18" s="68">
        <f>COUNTIF('11D'!D43:D46,"&gt;=7")-COUNTIF('11D'!D43:D46,"&gt;=9")</f>
        <v>0</v>
      </c>
      <c r="H18" s="68"/>
      <c r="I18" s="68">
        <f>COUNTIF('11D'!D43:D46,"&gt;=9")</f>
        <v>0</v>
      </c>
      <c r="J18" s="68"/>
      <c r="K18" s="68">
        <f t="shared" si="3"/>
        <v>0</v>
      </c>
      <c r="L18" s="68">
        <f t="shared" si="2"/>
        <v>13</v>
      </c>
    </row>
    <row r="19" spans="1:12" ht="15.75" customHeight="1">
      <c r="A19" s="179" t="s">
        <v>45</v>
      </c>
      <c r="B19" s="68">
        <f>COUNTIF('11E'!D3:D36,"=0")</f>
        <v>0</v>
      </c>
      <c r="C19" s="68">
        <f>'11E'!D51-'11E'!D50</f>
        <v>22</v>
      </c>
      <c r="D19" s="68"/>
      <c r="E19" s="68">
        <f>COUNTIF('11E'!D3:D36,"&gt;=5")-COUNTIF('11E'!D3:D36,"&gt;=7")</f>
        <v>12</v>
      </c>
      <c r="F19" s="68"/>
      <c r="G19" s="68">
        <f>COUNTIF('11E'!D3:D36,"&gt;=7")-COUNTIF('11E'!D3:D36,"&gt;=9")</f>
        <v>1</v>
      </c>
      <c r="H19" s="68"/>
      <c r="I19" s="68">
        <f>COUNTIF('11E'!D3:D36,"&gt;=9")</f>
        <v>0</v>
      </c>
      <c r="J19" s="68"/>
      <c r="K19" s="68">
        <f t="shared" si="3"/>
        <v>13</v>
      </c>
      <c r="L19" s="68">
        <f t="shared" si="2"/>
        <v>35</v>
      </c>
    </row>
    <row r="20" spans="1:12" ht="15.75" customHeight="1">
      <c r="A20" s="179" t="s">
        <v>46</v>
      </c>
      <c r="B20" s="68">
        <f>COUNTIF('11G'!D3:D38,"=0")</f>
        <v>0</v>
      </c>
      <c r="C20" s="68">
        <f>'11G'!D51-'11G'!D50</f>
        <v>20</v>
      </c>
      <c r="D20" s="68"/>
      <c r="E20" s="68">
        <f>COUNTIF('11G'!D3:D38,"&gt;=5")-COUNTIF('11G'!D3:D38,"&gt;=7")</f>
        <v>8</v>
      </c>
      <c r="F20" s="68"/>
      <c r="G20" s="68">
        <f>COUNTIF('11G'!D3:D38,"&gt;=7")-COUNTIF('11G'!D3:D38,"&gt;=9")</f>
        <v>2</v>
      </c>
      <c r="H20" s="68"/>
      <c r="I20" s="68">
        <f>COUNTIF('11G'!D3:D38,"&gt;=9")</f>
        <v>0</v>
      </c>
      <c r="J20" s="68"/>
      <c r="K20" s="68">
        <f t="shared" si="3"/>
        <v>10</v>
      </c>
      <c r="L20" s="68">
        <f t="shared" si="2"/>
        <v>30</v>
      </c>
    </row>
    <row r="21" spans="1:12" ht="15.75" customHeight="1">
      <c r="A21" s="178" t="s">
        <v>47</v>
      </c>
      <c r="B21" s="68">
        <f>COUNTIF('11H'!D31:D33,"=0")</f>
        <v>0</v>
      </c>
      <c r="C21" s="68">
        <f>'11H'!D51-'11H'!D50</f>
        <v>20</v>
      </c>
      <c r="D21" s="68"/>
      <c r="E21" s="68">
        <f>COUNTIF('11H'!D31:D33,"&gt;=5")-COUNTIF('11H'!D31:D33,"&gt;=7")</f>
        <v>0</v>
      </c>
      <c r="F21" s="68"/>
      <c r="G21" s="68">
        <f>COUNTIF('11H'!D31:D33,"&gt;=7")-COUNTIF('11H'!D31:D33,"&gt;=9")</f>
        <v>0</v>
      </c>
      <c r="H21" s="68"/>
      <c r="I21" s="68">
        <f>COUNTIF('11H'!D31:D33,"&gt;=9")</f>
        <v>0</v>
      </c>
      <c r="J21" s="68"/>
      <c r="K21" s="68">
        <f t="shared" si="3"/>
        <v>0</v>
      </c>
      <c r="L21" s="68">
        <f t="shared" si="2"/>
        <v>20</v>
      </c>
    </row>
    <row r="22" spans="1:12" ht="15.75" customHeight="1">
      <c r="A22" s="178" t="s">
        <v>48</v>
      </c>
      <c r="B22" s="68">
        <f>COUNTIF('11I'!D28:D29,"=0")</f>
        <v>0</v>
      </c>
      <c r="C22" s="68">
        <f>'11I'!D51-'11I'!D50</f>
        <v>21</v>
      </c>
      <c r="D22" s="68"/>
      <c r="E22" s="68">
        <f>COUNTIF('11I'!D28:D29,"&gt;=5")-COUNTIF('11I'!D28:D29,"&gt;=7")</f>
        <v>0</v>
      </c>
      <c r="F22" s="68"/>
      <c r="G22" s="68">
        <f>COUNTIF('11I'!D28:D29,"&gt;=7")-COUNTIF('11I'!D28:D29,"&gt;=9")</f>
        <v>1</v>
      </c>
      <c r="H22" s="68"/>
      <c r="I22" s="68">
        <f>COUNTIF('11I'!D28:D29,"&gt;=9")</f>
        <v>0</v>
      </c>
      <c r="J22" s="68"/>
      <c r="K22" s="68">
        <f t="shared" si="3"/>
        <v>1</v>
      </c>
      <c r="L22" s="68">
        <f t="shared" si="2"/>
        <v>22</v>
      </c>
    </row>
    <row r="23" spans="1:12" s="182" customFormat="1" ht="15.75" customHeight="1">
      <c r="A23" s="180" t="s">
        <v>30</v>
      </c>
      <c r="B23" s="181">
        <f aca="true" t="shared" si="4" ref="B23:L23">SUM(B15:B22)</f>
        <v>0</v>
      </c>
      <c r="C23" s="181">
        <f t="shared" si="4"/>
        <v>109</v>
      </c>
      <c r="D23" s="181">
        <f t="shared" si="4"/>
        <v>0</v>
      </c>
      <c r="E23" s="181">
        <f t="shared" si="4"/>
        <v>47</v>
      </c>
      <c r="F23" s="181">
        <f t="shared" si="4"/>
        <v>0</v>
      </c>
      <c r="G23" s="181">
        <f t="shared" si="4"/>
        <v>29</v>
      </c>
      <c r="H23" s="181">
        <f t="shared" si="4"/>
        <v>0</v>
      </c>
      <c r="I23" s="181">
        <f t="shared" si="4"/>
        <v>4</v>
      </c>
      <c r="J23" s="181">
        <f t="shared" si="4"/>
        <v>0</v>
      </c>
      <c r="K23" s="181">
        <f t="shared" si="4"/>
        <v>80</v>
      </c>
      <c r="L23" s="181">
        <f t="shared" si="4"/>
        <v>189</v>
      </c>
    </row>
    <row r="24" spans="1:12" ht="15.75" customHeight="1">
      <c r="A24" s="384" t="s">
        <v>8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6"/>
    </row>
    <row r="25" spans="1:12" ht="15.75" customHeight="1">
      <c r="A25" s="68"/>
      <c r="B25" s="68" t="s">
        <v>23</v>
      </c>
      <c r="C25" s="68" t="s">
        <v>24</v>
      </c>
      <c r="D25" s="68" t="s">
        <v>20</v>
      </c>
      <c r="E25" s="68" t="s">
        <v>27</v>
      </c>
      <c r="F25" s="68" t="s">
        <v>20</v>
      </c>
      <c r="G25" s="68" t="s">
        <v>25</v>
      </c>
      <c r="H25" s="68" t="s">
        <v>20</v>
      </c>
      <c r="I25" s="68" t="s">
        <v>26</v>
      </c>
      <c r="J25" s="68"/>
      <c r="K25" s="68" t="s">
        <v>28</v>
      </c>
      <c r="L25" s="68" t="s">
        <v>29</v>
      </c>
    </row>
    <row r="26" spans="1:12" ht="15.75" customHeight="1">
      <c r="A26" s="178" t="s">
        <v>41</v>
      </c>
      <c r="B26" s="68">
        <f>COUNTIF('11A'!E3:E44,"=0")</f>
        <v>0</v>
      </c>
      <c r="C26" s="68">
        <f>'11A'!E51-'11A'!E50</f>
        <v>6</v>
      </c>
      <c r="D26" s="68"/>
      <c r="E26" s="68">
        <f>COUNTIF('11A'!E3:E44,"&gt;=5")-COUNTIF('11A'!E3:E44,"&gt;=7")</f>
        <v>21</v>
      </c>
      <c r="F26" s="68"/>
      <c r="G26" s="68">
        <f>COUNTIF('11A'!E3:E44,"&gt;=7")-COUNTIF('11A'!E3:E44,"&gt;=9")</f>
        <v>14</v>
      </c>
      <c r="H26" s="68"/>
      <c r="I26" s="68">
        <f>COUNTIF('11A'!E3:E44,"&gt;=9")</f>
        <v>2</v>
      </c>
      <c r="J26" s="68"/>
      <c r="K26" s="68">
        <f>E26+G26+I26</f>
        <v>37</v>
      </c>
      <c r="L26" s="162">
        <f>C26+K26</f>
        <v>43</v>
      </c>
    </row>
    <row r="27" spans="1:12" ht="15.75" customHeight="1">
      <c r="A27" s="178" t="s">
        <v>42</v>
      </c>
      <c r="B27" s="68">
        <f>COUNTIF('11B'!E3:E46,"=0")</f>
        <v>0</v>
      </c>
      <c r="C27" s="68">
        <f>'11B'!E51-'11B'!E50</f>
        <v>16</v>
      </c>
      <c r="D27" s="68"/>
      <c r="E27" s="68">
        <f>COUNTIF('11B'!E3:E46,"&gt;=5")-COUNTIF('11B'!E3:E46,"&gt;=7")</f>
        <v>12</v>
      </c>
      <c r="F27" s="68"/>
      <c r="G27" s="68">
        <f>COUNTIF('11B'!E3:E46,"&gt;=7")-COUNTIF('11B'!E3:E46,"&gt;=9")</f>
        <v>2</v>
      </c>
      <c r="H27" s="68"/>
      <c r="I27" s="68">
        <f>COUNTIF('11B'!E3:E46,"&gt;=9")</f>
        <v>1</v>
      </c>
      <c r="J27" s="68"/>
      <c r="K27" s="68">
        <f aca="true" t="shared" si="5" ref="K27:K33">E27+G27+I27</f>
        <v>15</v>
      </c>
      <c r="L27" s="68">
        <f aca="true" t="shared" si="6" ref="L27:L33">C27+K27</f>
        <v>31</v>
      </c>
    </row>
    <row r="28" spans="1:12" ht="15.75" customHeight="1">
      <c r="A28" s="179" t="s">
        <v>43</v>
      </c>
      <c r="B28" s="68">
        <f>COUNTIF('11C'!E3:E41,"=0")</f>
        <v>0</v>
      </c>
      <c r="C28" s="68">
        <f>'11C'!E51-'11C'!E50</f>
        <v>15</v>
      </c>
      <c r="D28" s="68"/>
      <c r="E28" s="68">
        <f>COUNTIF('11C'!E3:E41,"&gt;=5")-COUNTIF('11C'!E3:E41,"&gt;=7")</f>
        <v>15</v>
      </c>
      <c r="F28" s="68"/>
      <c r="G28" s="68">
        <f>COUNTIF('11C'!E3:E41,"&gt;=7")-COUNTIF('11C'!E3:E41,"&gt;=9")</f>
        <v>4</v>
      </c>
      <c r="H28" s="68"/>
      <c r="I28" s="68">
        <f>COUNTIF('11C'!E3:E41,"&gt;=9")</f>
        <v>0</v>
      </c>
      <c r="J28" s="68"/>
      <c r="K28" s="68">
        <f t="shared" si="5"/>
        <v>19</v>
      </c>
      <c r="L28" s="68">
        <f t="shared" si="6"/>
        <v>34</v>
      </c>
    </row>
    <row r="29" spans="1:12" ht="15.75" customHeight="1">
      <c r="A29" s="179" t="s">
        <v>44</v>
      </c>
      <c r="B29" s="68">
        <f>COUNTIF('11D'!E3:E46,"=0")</f>
        <v>0</v>
      </c>
      <c r="C29" s="68">
        <f>'11D'!E51-'11D'!E50</f>
        <v>19</v>
      </c>
      <c r="D29" s="68"/>
      <c r="E29" s="68">
        <f>COUNTIF('11D'!E3:E46,"&gt;=5")-COUNTIF('11D'!E3:E46,"&gt;=7")</f>
        <v>15</v>
      </c>
      <c r="F29" s="68"/>
      <c r="G29" s="68">
        <f>COUNTIF('11D'!E3:E46,"&gt;=7")-COUNTIF('11D'!E3:E46,"&gt;=9")</f>
        <v>2</v>
      </c>
      <c r="H29" s="68"/>
      <c r="I29" s="68">
        <f>COUNTIF('11D'!E3:E46,"&gt;=9")</f>
        <v>0</v>
      </c>
      <c r="J29" s="68"/>
      <c r="K29" s="68">
        <f t="shared" si="5"/>
        <v>17</v>
      </c>
      <c r="L29" s="68">
        <f t="shared" si="6"/>
        <v>36</v>
      </c>
    </row>
    <row r="30" spans="1:12" ht="15.75" customHeight="1">
      <c r="A30" s="179" t="s">
        <v>45</v>
      </c>
      <c r="B30" s="68">
        <f>COUNTIF('11E'!E3:E36,"=0")</f>
        <v>0</v>
      </c>
      <c r="C30" s="68">
        <f>'11E'!E51-'11E'!E50</f>
        <v>24</v>
      </c>
      <c r="D30" s="68"/>
      <c r="E30" s="68">
        <f>COUNTIF('11E'!E3:E36,"&gt;=5")-COUNTIF('11E'!E3:E36,"&gt;=7")</f>
        <v>11</v>
      </c>
      <c r="F30" s="68"/>
      <c r="G30" s="68">
        <f>COUNTIF('11E'!E3:E36,"&gt;=7")-COUNTIF('11E'!E3:E36,"&gt;=9")</f>
        <v>0</v>
      </c>
      <c r="H30" s="68"/>
      <c r="I30" s="68">
        <f>COUNTIF('11E'!E3:E36,"&gt;=9")</f>
        <v>0</v>
      </c>
      <c r="J30" s="68"/>
      <c r="K30" s="68">
        <f t="shared" si="5"/>
        <v>11</v>
      </c>
      <c r="L30" s="68">
        <f t="shared" si="6"/>
        <v>35</v>
      </c>
    </row>
    <row r="31" spans="1:12" ht="15.75" customHeight="1">
      <c r="A31" s="179" t="s">
        <v>46</v>
      </c>
      <c r="B31" s="68">
        <f>COUNTIF('11G'!E3:E38,"=0")</f>
        <v>0</v>
      </c>
      <c r="C31" s="68">
        <f>'11G'!E51-'11G'!E50</f>
        <v>22</v>
      </c>
      <c r="D31" s="68"/>
      <c r="E31" s="68">
        <f>COUNTIF('11G'!E3:E38,"&gt;=5")-COUNTIF('11G'!E3:E38,"&gt;=7")</f>
        <v>8</v>
      </c>
      <c r="F31" s="68"/>
      <c r="G31" s="68">
        <f>COUNTIF('11G'!E3:E38,"&gt;=7")-COUNTIF('11G'!E3:E38,"&gt;=9")</f>
        <v>0</v>
      </c>
      <c r="H31" s="68"/>
      <c r="I31" s="68">
        <f>COUNTIF('11G'!E3:E38,"&gt;=9")</f>
        <v>0</v>
      </c>
      <c r="J31" s="68"/>
      <c r="K31" s="68">
        <f t="shared" si="5"/>
        <v>8</v>
      </c>
      <c r="L31" s="68">
        <f t="shared" si="6"/>
        <v>30</v>
      </c>
    </row>
    <row r="32" spans="1:12" ht="15.75" customHeight="1">
      <c r="A32" s="178" t="s">
        <v>47</v>
      </c>
      <c r="B32" s="68">
        <f>COUNTIF('11H'!E4:E33,"=0")</f>
        <v>0</v>
      </c>
      <c r="C32" s="68">
        <f>'11H'!E51-'11H'!E50</f>
        <v>27</v>
      </c>
      <c r="D32" s="68"/>
      <c r="E32" s="68">
        <f>COUNTIF('11H'!E4:E33,"&gt;=5")-COUNTIF('11H'!E4:E33,"&gt;=7")</f>
        <v>4</v>
      </c>
      <c r="F32" s="68"/>
      <c r="G32" s="68">
        <f>COUNTIF('11H'!E4:E33,"&gt;=7")-COUNTIF('11H'!E4:E33,"&gt;=9")</f>
        <v>1</v>
      </c>
      <c r="H32" s="68"/>
      <c r="I32" s="68">
        <f>COUNTIF('11H'!E4:E33,"&gt;=9")</f>
        <v>0</v>
      </c>
      <c r="J32" s="68"/>
      <c r="K32" s="68">
        <f t="shared" si="5"/>
        <v>5</v>
      </c>
      <c r="L32" s="68">
        <f t="shared" si="6"/>
        <v>32</v>
      </c>
    </row>
    <row r="33" spans="1:12" ht="15.75" customHeight="1">
      <c r="A33" s="178" t="s">
        <v>48</v>
      </c>
      <c r="B33" s="68">
        <f>COUNTIF('11I'!E3:E29,"=0")</f>
        <v>0</v>
      </c>
      <c r="C33" s="68">
        <f>'11I'!E51-'11I'!E50</f>
        <v>24</v>
      </c>
      <c r="D33" s="68"/>
      <c r="E33" s="68">
        <f>COUNTIF('11I'!E3:E29,"&gt;=5")-COUNTIF('11I'!E3:E29,"&gt;=7")</f>
        <v>7</v>
      </c>
      <c r="F33" s="68"/>
      <c r="G33" s="68">
        <f>COUNTIF('11I'!E3:E29,"&gt;=7")-COUNTIF('11I'!E3:E29,"&gt;=9")</f>
        <v>1</v>
      </c>
      <c r="H33" s="68"/>
      <c r="I33" s="68">
        <f>COUNTIF('11I'!E3:E29,"&gt;=9")</f>
        <v>0</v>
      </c>
      <c r="J33" s="68"/>
      <c r="K33" s="68">
        <f t="shared" si="5"/>
        <v>8</v>
      </c>
      <c r="L33" s="68">
        <f t="shared" si="6"/>
        <v>32</v>
      </c>
    </row>
    <row r="34" spans="1:12" s="182" customFormat="1" ht="15.75" customHeight="1">
      <c r="A34" s="180" t="s">
        <v>30</v>
      </c>
      <c r="B34" s="181">
        <f aca="true" t="shared" si="7" ref="B34:L34">SUM(B26:B33)</f>
        <v>0</v>
      </c>
      <c r="C34" s="181">
        <f t="shared" si="7"/>
        <v>153</v>
      </c>
      <c r="D34" s="181">
        <f t="shared" si="7"/>
        <v>0</v>
      </c>
      <c r="E34" s="181">
        <f t="shared" si="7"/>
        <v>93</v>
      </c>
      <c r="F34" s="181">
        <f t="shared" si="7"/>
        <v>0</v>
      </c>
      <c r="G34" s="181">
        <f t="shared" si="7"/>
        <v>24</v>
      </c>
      <c r="H34" s="181">
        <f t="shared" si="7"/>
        <v>0</v>
      </c>
      <c r="I34" s="181">
        <f t="shared" si="7"/>
        <v>3</v>
      </c>
      <c r="J34" s="181">
        <f t="shared" si="7"/>
        <v>0</v>
      </c>
      <c r="K34" s="181">
        <f t="shared" si="7"/>
        <v>120</v>
      </c>
      <c r="L34" s="181">
        <f t="shared" si="7"/>
        <v>273</v>
      </c>
    </row>
    <row r="35" spans="1:12" ht="15.75" customHeight="1">
      <c r="A35" s="384" t="s">
        <v>64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6"/>
    </row>
    <row r="36" spans="1:12" ht="15.75" customHeight="1">
      <c r="A36" s="68"/>
      <c r="B36" s="68" t="s">
        <v>23</v>
      </c>
      <c r="C36" s="68" t="s">
        <v>24</v>
      </c>
      <c r="D36" s="68" t="s">
        <v>20</v>
      </c>
      <c r="E36" s="68" t="s">
        <v>27</v>
      </c>
      <c r="F36" s="68" t="s">
        <v>20</v>
      </c>
      <c r="G36" s="68" t="s">
        <v>25</v>
      </c>
      <c r="H36" s="68" t="s">
        <v>20</v>
      </c>
      <c r="I36" s="68" t="s">
        <v>26</v>
      </c>
      <c r="J36" s="68"/>
      <c r="K36" s="68" t="s">
        <v>28</v>
      </c>
      <c r="L36" s="68" t="s">
        <v>29</v>
      </c>
    </row>
    <row r="37" spans="1:12" ht="15.75" customHeight="1">
      <c r="A37" s="178" t="s">
        <v>41</v>
      </c>
      <c r="B37" s="68">
        <f>COUNTIF('11A'!G3:G44,"=0")</f>
        <v>0</v>
      </c>
      <c r="C37" s="68">
        <f>'11A'!G51-'11A'!G50</f>
        <v>0</v>
      </c>
      <c r="D37" s="68"/>
      <c r="E37" s="68">
        <f>COUNTIF('11A'!G3:G44,"&gt;=5")-COUNTIF('11A'!G3:G44,"&gt;=7")</f>
        <v>20</v>
      </c>
      <c r="F37" s="68"/>
      <c r="G37" s="68">
        <f>COUNTIF('11A'!G3:G44,"&gt;=7")-COUNTIF('11A'!G3:G44,"&gt;=9")</f>
        <v>22</v>
      </c>
      <c r="H37" s="68"/>
      <c r="I37" s="68">
        <f>COUNTIF('11A'!G3:G44,"&gt;=9")</f>
        <v>0</v>
      </c>
      <c r="J37" s="68"/>
      <c r="K37" s="68">
        <f>E37+G37+I37</f>
        <v>42</v>
      </c>
      <c r="L37" s="162">
        <f>C37+K37</f>
        <v>42</v>
      </c>
    </row>
    <row r="38" spans="1:12" ht="15.75" customHeight="1">
      <c r="A38" s="178" t="s">
        <v>42</v>
      </c>
      <c r="B38" s="68">
        <f>COUNTIF('11B'!G3:G46,"=0")</f>
        <v>0</v>
      </c>
      <c r="C38" s="68">
        <f>'11B'!G51-'11B'!G50</f>
        <v>1</v>
      </c>
      <c r="D38" s="68"/>
      <c r="E38" s="68">
        <f>COUNTIF('11B'!G3:G46,"&gt;=5")-COUNTIF('11B'!G3:G46,"&gt;=7")</f>
        <v>12</v>
      </c>
      <c r="F38" s="68"/>
      <c r="G38" s="68">
        <f>COUNTIF('11B'!G3:G46,"&gt;=7")-COUNTIF('11B'!G3:G46,"&gt;=9")</f>
        <v>18</v>
      </c>
      <c r="H38" s="68"/>
      <c r="I38" s="68">
        <f>COUNTIF('11B'!G3:G46,"&gt;=9")</f>
        <v>0</v>
      </c>
      <c r="J38" s="68"/>
      <c r="K38" s="68">
        <f aca="true" t="shared" si="8" ref="K38:K44">E38+G38+I38</f>
        <v>30</v>
      </c>
      <c r="L38" s="68">
        <f aca="true" t="shared" si="9" ref="L38:L44">C38+K38</f>
        <v>31</v>
      </c>
    </row>
    <row r="39" spans="1:12" ht="15.75" customHeight="1">
      <c r="A39" s="179" t="s">
        <v>43</v>
      </c>
      <c r="B39" s="68">
        <f>COUNTIF('11C'!G3:G41,"=0")</f>
        <v>0</v>
      </c>
      <c r="C39" s="68">
        <f>'11C'!G51-'11C'!G50</f>
        <v>2</v>
      </c>
      <c r="D39" s="68"/>
      <c r="E39" s="68">
        <f>COUNTIF('11C'!G3:G41,"&gt;=5")-COUNTIF('11C'!G3:G41,"&gt;=7")</f>
        <v>22</v>
      </c>
      <c r="F39" s="68"/>
      <c r="G39" s="68">
        <f>COUNTIF('11C'!G3:G41,"&gt;=7")-COUNTIF('11C'!G3:G41,"&gt;=9")</f>
        <v>10</v>
      </c>
      <c r="H39" s="68"/>
      <c r="I39" s="68">
        <f>COUNTIF('11C'!G3:G41,"&gt;=9")</f>
        <v>0</v>
      </c>
      <c r="J39" s="68"/>
      <c r="K39" s="68">
        <f t="shared" si="8"/>
        <v>32</v>
      </c>
      <c r="L39" s="68">
        <f t="shared" si="9"/>
        <v>34</v>
      </c>
    </row>
    <row r="40" spans="1:12" ht="15.75" customHeight="1">
      <c r="A40" s="179" t="s">
        <v>44</v>
      </c>
      <c r="B40" s="68">
        <f>COUNTIF('11D'!G3:G46,"=0")</f>
        <v>0</v>
      </c>
      <c r="C40" s="68">
        <f>'11D'!G51-'11D'!G50</f>
        <v>2</v>
      </c>
      <c r="D40" s="68"/>
      <c r="E40" s="68">
        <f>COUNTIF('11D'!G3:G46,"&gt;=5")-COUNTIF('11D'!G3:G46,"&gt;=7")</f>
        <v>14</v>
      </c>
      <c r="F40" s="68"/>
      <c r="G40" s="68">
        <f>COUNTIF('11D'!G3:G46,"&gt;=7")-COUNTIF('11D'!G3:G46,"&gt;=9")</f>
        <v>20</v>
      </c>
      <c r="H40" s="68"/>
      <c r="I40" s="68">
        <f>COUNTIF('11D'!G3:G46,"&gt;=9")</f>
        <v>0</v>
      </c>
      <c r="J40" s="68"/>
      <c r="K40" s="68">
        <f t="shared" si="8"/>
        <v>34</v>
      </c>
      <c r="L40" s="68">
        <f t="shared" si="9"/>
        <v>36</v>
      </c>
    </row>
    <row r="41" spans="1:12" ht="15.75" customHeight="1">
      <c r="A41" s="179" t="s">
        <v>45</v>
      </c>
      <c r="B41" s="68">
        <f>COUNTIF('11E'!G3:G36,"=0")</f>
        <v>0</v>
      </c>
      <c r="C41" s="68">
        <f>'11E'!G51-'11E'!G50</f>
        <v>9</v>
      </c>
      <c r="D41" s="68"/>
      <c r="E41" s="68">
        <f>COUNTIF('11E'!G3:G36,"&gt;=5")-COUNTIF('11E'!G3:G36,"&gt;=7")</f>
        <v>18</v>
      </c>
      <c r="F41" s="68"/>
      <c r="G41" s="68">
        <f>COUNTIF('11E'!G3:G36,"&gt;=7")-COUNTIF('11E'!G3:G36,"&gt;=9")</f>
        <v>8</v>
      </c>
      <c r="H41" s="68"/>
      <c r="I41" s="68">
        <f>COUNTIF('11E'!G3:G36,"&gt;=9")</f>
        <v>0</v>
      </c>
      <c r="J41" s="68"/>
      <c r="K41" s="68">
        <f t="shared" si="8"/>
        <v>26</v>
      </c>
      <c r="L41" s="68">
        <f t="shared" si="9"/>
        <v>35</v>
      </c>
    </row>
    <row r="42" spans="1:12" ht="15.75" customHeight="1">
      <c r="A42" s="179" t="s">
        <v>46</v>
      </c>
      <c r="B42" s="68">
        <f>COUNTIF('11G'!F3:F38,"=0")</f>
        <v>0</v>
      </c>
      <c r="C42" s="68">
        <f>'11G'!F51-'11G'!F50</f>
        <v>22</v>
      </c>
      <c r="D42" s="68"/>
      <c r="E42" s="68">
        <f>COUNTIF('11G'!F3:F38,"&gt;=5")-COUNTIF('11G'!F3:F38,"&gt;=7")</f>
        <v>8</v>
      </c>
      <c r="F42" s="68"/>
      <c r="G42" s="68">
        <f>COUNTIF('11G'!F3:F38,"&gt;=7")-COUNTIF('11G'!F3:F38,"&gt;=9")</f>
        <v>0</v>
      </c>
      <c r="H42" s="68"/>
      <c r="I42" s="68">
        <f>COUNTIF('11G'!F3:F38,"&gt;=9")</f>
        <v>0</v>
      </c>
      <c r="J42" s="68"/>
      <c r="K42" s="68">
        <f t="shared" si="8"/>
        <v>8</v>
      </c>
      <c r="L42" s="68">
        <f t="shared" si="9"/>
        <v>30</v>
      </c>
    </row>
    <row r="43" spans="1:12" ht="15.75" customHeight="1">
      <c r="A43" s="178" t="s">
        <v>47</v>
      </c>
      <c r="B43" s="68">
        <f>COUNTIF('11H'!G4:G33,"=0")</f>
        <v>0</v>
      </c>
      <c r="C43" s="68">
        <f>'11H'!G51-'11H'!G50</f>
        <v>11</v>
      </c>
      <c r="D43" s="68"/>
      <c r="E43" s="68">
        <f>COUNTIF('11H'!G4:G33,"&gt;=5")-COUNTIF('11H'!G4:G33,"&gt;=7")</f>
        <v>14</v>
      </c>
      <c r="F43" s="68"/>
      <c r="G43" s="68">
        <f>COUNTIF('11H'!G4:G33,"&gt;=7")-COUNTIF('11H'!G4:G33,"&gt;=9")</f>
        <v>5</v>
      </c>
      <c r="H43" s="68"/>
      <c r="I43" s="68">
        <f>COUNTIF('11H'!G4:G33,"&gt;=9")</f>
        <v>0</v>
      </c>
      <c r="J43" s="68"/>
      <c r="K43" s="68">
        <f t="shared" si="8"/>
        <v>19</v>
      </c>
      <c r="L43" s="68">
        <f t="shared" si="9"/>
        <v>30</v>
      </c>
    </row>
    <row r="44" spans="1:12" ht="15.75" customHeight="1">
      <c r="A44" s="178" t="s">
        <v>48</v>
      </c>
      <c r="B44" s="68">
        <f>COUNTIF('11I'!G3:G29,"=0")</f>
        <v>0</v>
      </c>
      <c r="C44" s="68">
        <f>'11I'!G51-'11I'!G50</f>
        <v>2</v>
      </c>
      <c r="D44" s="68"/>
      <c r="E44" s="68">
        <f>COUNTIF('11I'!G3:G29,"&gt;=5")-COUNTIF('11I'!G3:G29,"&gt;=7")</f>
        <v>19</v>
      </c>
      <c r="F44" s="68"/>
      <c r="G44" s="68">
        <f>COUNTIF('11I'!G3:G29,"&gt;=7")-COUNTIF('11I'!G3:G29,"&gt;=9")</f>
        <v>7</v>
      </c>
      <c r="H44" s="68"/>
      <c r="I44" s="68">
        <f>COUNTIF('11I'!G3:G29,"&gt;=9")</f>
        <v>0</v>
      </c>
      <c r="J44" s="68"/>
      <c r="K44" s="68">
        <f t="shared" si="8"/>
        <v>26</v>
      </c>
      <c r="L44" s="68">
        <f t="shared" si="9"/>
        <v>28</v>
      </c>
    </row>
    <row r="45" spans="1:12" s="182" customFormat="1" ht="15.75" customHeight="1">
      <c r="A45" s="180" t="s">
        <v>30</v>
      </c>
      <c r="B45" s="181">
        <f aca="true" t="shared" si="10" ref="B45:L45">SUM(B37:B44)</f>
        <v>0</v>
      </c>
      <c r="C45" s="181">
        <f t="shared" si="10"/>
        <v>49</v>
      </c>
      <c r="D45" s="181">
        <f t="shared" si="10"/>
        <v>0</v>
      </c>
      <c r="E45" s="181">
        <f t="shared" si="10"/>
        <v>127</v>
      </c>
      <c r="F45" s="181">
        <f t="shared" si="10"/>
        <v>0</v>
      </c>
      <c r="G45" s="181">
        <f t="shared" si="10"/>
        <v>90</v>
      </c>
      <c r="H45" s="181">
        <f t="shared" si="10"/>
        <v>0</v>
      </c>
      <c r="I45" s="181">
        <f t="shared" si="10"/>
        <v>0</v>
      </c>
      <c r="J45" s="181">
        <f t="shared" si="10"/>
        <v>0</v>
      </c>
      <c r="K45" s="181">
        <f t="shared" si="10"/>
        <v>217</v>
      </c>
      <c r="L45" s="181">
        <f t="shared" si="10"/>
        <v>266</v>
      </c>
    </row>
  </sheetData>
  <sheetProtection/>
  <mergeCells count="5">
    <mergeCell ref="A1:L1"/>
    <mergeCell ref="A35:L35"/>
    <mergeCell ref="A2:L2"/>
    <mergeCell ref="A13:L13"/>
    <mergeCell ref="A24:L24"/>
  </mergeCells>
  <printOptions/>
  <pageMargins left="0.5" right="0.19" top="0.34" bottom="0.32" header="0.3" footer="0.3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17" sqref="D17"/>
    </sheetView>
  </sheetViews>
  <sheetFormatPr defaultColWidth="8.66015625" defaultRowHeight="18"/>
  <cols>
    <col min="1" max="1" width="4.33203125" style="370" customWidth="1"/>
    <col min="2" max="2" width="14.41015625" style="370" bestFit="1" customWidth="1"/>
    <col min="3" max="3" width="4.08203125" style="370" customWidth="1"/>
    <col min="4" max="9" width="4.66015625" style="370" customWidth="1"/>
    <col min="10" max="10" width="7.33203125" style="370" bestFit="1" customWidth="1"/>
    <col min="11" max="11" width="14.16015625" style="370" customWidth="1"/>
    <col min="12" max="12" width="8.08203125" style="370" customWidth="1"/>
    <col min="13" max="13" width="13.5" style="370" customWidth="1"/>
    <col min="14" max="16384" width="8.83203125" style="370" customWidth="1"/>
  </cols>
  <sheetData>
    <row r="1" spans="1:13" ht="21.75" customHeight="1">
      <c r="A1" s="387" t="s">
        <v>845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2"/>
      <c r="M1" s="372"/>
    </row>
    <row r="2" spans="1:11" ht="15.75">
      <c r="A2" s="388" t="s">
        <v>868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4" s="373" customFormat="1" ht="15.75">
      <c r="A4" s="373" t="s">
        <v>846</v>
      </c>
    </row>
    <row r="6" spans="1:11" ht="15.75">
      <c r="A6" s="350" t="s">
        <v>1</v>
      </c>
      <c r="B6" s="374" t="s">
        <v>583</v>
      </c>
      <c r="C6" s="303" t="s">
        <v>829</v>
      </c>
      <c r="D6" s="374" t="s">
        <v>584</v>
      </c>
      <c r="E6" s="374" t="s">
        <v>585</v>
      </c>
      <c r="F6" s="374" t="s">
        <v>8</v>
      </c>
      <c r="G6" s="374" t="s">
        <v>587</v>
      </c>
      <c r="H6" s="374" t="s">
        <v>586</v>
      </c>
      <c r="I6" s="374" t="s">
        <v>232</v>
      </c>
      <c r="J6" s="374" t="s">
        <v>589</v>
      </c>
      <c r="K6" s="357" t="s">
        <v>49</v>
      </c>
    </row>
    <row r="7" spans="1:11" ht="15.75">
      <c r="A7" s="68">
        <v>1</v>
      </c>
      <c r="B7" s="310" t="s">
        <v>614</v>
      </c>
      <c r="C7" s="304" t="s">
        <v>365</v>
      </c>
      <c r="D7" s="269">
        <v>7</v>
      </c>
      <c r="E7" s="306">
        <v>8.7</v>
      </c>
      <c r="F7" s="306">
        <v>7.5</v>
      </c>
      <c r="G7" s="306">
        <v>8</v>
      </c>
      <c r="H7" s="311">
        <v>8.5</v>
      </c>
      <c r="I7" s="312">
        <v>7.75</v>
      </c>
      <c r="J7" s="335">
        <f>D7+E7+F7+G7+H7+I7</f>
        <v>47.45</v>
      </c>
      <c r="K7" s="68"/>
    </row>
    <row r="8" spans="6:9" ht="19.5" customHeight="1">
      <c r="F8" s="372"/>
      <c r="G8" s="372"/>
      <c r="H8" s="372"/>
      <c r="I8" s="372"/>
    </row>
    <row r="9" spans="1:9" s="373" customFormat="1" ht="19.5" customHeight="1">
      <c r="A9" s="373" t="s">
        <v>847</v>
      </c>
      <c r="F9" s="345"/>
      <c r="G9" s="345"/>
      <c r="H9" s="345"/>
      <c r="I9" s="345"/>
    </row>
    <row r="10" spans="6:9" ht="19.5" customHeight="1">
      <c r="F10" s="372"/>
      <c r="G10" s="372"/>
      <c r="H10" s="372"/>
      <c r="I10" s="372"/>
    </row>
    <row r="11" spans="1:11" ht="15.75">
      <c r="A11" s="350" t="s">
        <v>1</v>
      </c>
      <c r="B11" s="374" t="s">
        <v>583</v>
      </c>
      <c r="C11" s="303" t="s">
        <v>829</v>
      </c>
      <c r="D11" s="374" t="s">
        <v>584</v>
      </c>
      <c r="E11" s="374" t="s">
        <v>585</v>
      </c>
      <c r="F11" s="374" t="s">
        <v>8</v>
      </c>
      <c r="G11" s="374" t="s">
        <v>587</v>
      </c>
      <c r="H11" s="374" t="s">
        <v>586</v>
      </c>
      <c r="I11" s="374" t="s">
        <v>232</v>
      </c>
      <c r="J11" s="374" t="s">
        <v>589</v>
      </c>
      <c r="K11" s="357" t="s">
        <v>49</v>
      </c>
    </row>
    <row r="12" spans="1:11" ht="15.75">
      <c r="A12" s="350">
        <v>1</v>
      </c>
      <c r="B12" s="310" t="s">
        <v>765</v>
      </c>
      <c r="C12" s="304" t="s">
        <v>304</v>
      </c>
      <c r="D12" s="269">
        <v>4.5</v>
      </c>
      <c r="E12" s="306">
        <v>3.1</v>
      </c>
      <c r="F12" s="306">
        <v>2</v>
      </c>
      <c r="G12" s="306">
        <v>3.5</v>
      </c>
      <c r="H12" s="311">
        <v>2</v>
      </c>
      <c r="I12" s="312">
        <v>2.5</v>
      </c>
      <c r="J12" s="335">
        <f>D12+E12+F12+G12+H12+I12</f>
        <v>17.6</v>
      </c>
      <c r="K12" s="357"/>
    </row>
    <row r="13" spans="6:9" ht="15">
      <c r="F13" s="372"/>
      <c r="G13" s="372"/>
      <c r="H13" s="372"/>
      <c r="I13" s="372"/>
    </row>
    <row r="14" spans="7:11" ht="15.75">
      <c r="G14" s="389" t="s">
        <v>230</v>
      </c>
      <c r="H14" s="389"/>
      <c r="I14" s="389"/>
      <c r="J14" s="389"/>
      <c r="K14" s="389"/>
    </row>
    <row r="15" spans="7:11" ht="17.25">
      <c r="G15" s="387" t="s">
        <v>229</v>
      </c>
      <c r="H15" s="387"/>
      <c r="I15" s="387"/>
      <c r="J15" s="387"/>
      <c r="K15" s="387"/>
    </row>
  </sheetData>
  <sheetProtection/>
  <mergeCells count="4">
    <mergeCell ref="G15:K15"/>
    <mergeCell ref="A1:K1"/>
    <mergeCell ref="A2:K2"/>
    <mergeCell ref="G14:K14"/>
  </mergeCells>
  <printOptions/>
  <pageMargins left="0.69" right="0.24" top="0.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5">
      <selection activeCell="H14" sqref="H14"/>
    </sheetView>
  </sheetViews>
  <sheetFormatPr defaultColWidth="8.66015625" defaultRowHeight="19.5" customHeight="1"/>
  <cols>
    <col min="1" max="1" width="6.16015625" style="370" customWidth="1"/>
    <col min="2" max="2" width="23.83203125" style="370" customWidth="1"/>
    <col min="3" max="3" width="6.83203125" style="370" customWidth="1"/>
    <col min="4" max="4" width="11.83203125" style="372" customWidth="1"/>
    <col min="5" max="5" width="19.66015625" style="370" customWidth="1"/>
    <col min="6" max="16384" width="8.83203125" style="344" customWidth="1"/>
  </cols>
  <sheetData>
    <row r="1" spans="1:5" ht="19.5" customHeight="1">
      <c r="A1" s="387" t="s">
        <v>848</v>
      </c>
      <c r="B1" s="387"/>
      <c r="C1" s="387"/>
      <c r="D1" s="387"/>
      <c r="E1" s="387"/>
    </row>
    <row r="2" spans="1:5" ht="19.5" customHeight="1">
      <c r="A2" s="388" t="s">
        <v>868</v>
      </c>
      <c r="B2" s="388"/>
      <c r="C2" s="388"/>
      <c r="D2" s="388"/>
      <c r="E2" s="388"/>
    </row>
    <row r="4" spans="1:5" ht="19.5" customHeight="1">
      <c r="A4" s="346" t="s">
        <v>55</v>
      </c>
      <c r="B4" s="347"/>
      <c r="C4" s="347"/>
      <c r="D4" s="348"/>
      <c r="E4" s="349"/>
    </row>
    <row r="5" spans="1:5" ht="19.5" customHeight="1">
      <c r="A5" s="350" t="s">
        <v>1</v>
      </c>
      <c r="B5" s="351" t="s">
        <v>2</v>
      </c>
      <c r="C5" s="363" t="s">
        <v>18</v>
      </c>
      <c r="D5" s="350" t="s">
        <v>50</v>
      </c>
      <c r="E5" s="350" t="s">
        <v>49</v>
      </c>
    </row>
    <row r="6" spans="1:5" ht="19.5" customHeight="1">
      <c r="A6" s="350">
        <v>1</v>
      </c>
      <c r="B6" s="310" t="s">
        <v>550</v>
      </c>
      <c r="C6" s="304" t="s">
        <v>295</v>
      </c>
      <c r="D6" s="269">
        <v>9</v>
      </c>
      <c r="E6" s="352"/>
    </row>
    <row r="7" spans="1:5" ht="19.5" customHeight="1">
      <c r="A7" s="350">
        <v>2</v>
      </c>
      <c r="B7" s="310" t="s">
        <v>597</v>
      </c>
      <c r="C7" s="304" t="s">
        <v>365</v>
      </c>
      <c r="D7" s="269">
        <v>9</v>
      </c>
      <c r="E7" s="352"/>
    </row>
    <row r="8" spans="1:5" ht="19.5" customHeight="1">
      <c r="A8" s="351"/>
      <c r="B8" s="353"/>
      <c r="C8" s="354"/>
      <c r="D8" s="355"/>
      <c r="E8" s="356"/>
    </row>
    <row r="9" spans="1:5" ht="19.5" customHeight="1">
      <c r="A9" s="346" t="s">
        <v>56</v>
      </c>
      <c r="B9" s="347"/>
      <c r="C9" s="347"/>
      <c r="D9" s="348"/>
      <c r="E9" s="349"/>
    </row>
    <row r="10" spans="1:5" ht="19.5" customHeight="1">
      <c r="A10" s="350" t="s">
        <v>1</v>
      </c>
      <c r="B10" s="351" t="s">
        <v>2</v>
      </c>
      <c r="C10" s="363"/>
      <c r="D10" s="350" t="s">
        <v>16</v>
      </c>
      <c r="E10" s="357" t="s">
        <v>49</v>
      </c>
    </row>
    <row r="11" spans="1:5" ht="19.5" customHeight="1">
      <c r="A11" s="350">
        <v>1</v>
      </c>
      <c r="B11" s="310" t="s">
        <v>637</v>
      </c>
      <c r="C11" s="304" t="s">
        <v>381</v>
      </c>
      <c r="D11" s="269">
        <v>9.4</v>
      </c>
      <c r="E11" s="357"/>
    </row>
    <row r="12" spans="1:5" ht="19.5" customHeight="1">
      <c r="A12" s="351"/>
      <c r="B12" s="353"/>
      <c r="C12" s="354"/>
      <c r="D12" s="355"/>
      <c r="E12" s="364"/>
    </row>
    <row r="13" spans="1:5" ht="19.5" customHeight="1">
      <c r="A13" s="346" t="s">
        <v>57</v>
      </c>
      <c r="B13" s="347"/>
      <c r="C13" s="347"/>
      <c r="D13" s="348"/>
      <c r="E13" s="349"/>
    </row>
    <row r="14" spans="1:5" ht="19.5" customHeight="1">
      <c r="A14" s="350" t="s">
        <v>1</v>
      </c>
      <c r="B14" s="351" t="s">
        <v>2</v>
      </c>
      <c r="C14" s="363"/>
      <c r="D14" s="350" t="s">
        <v>51</v>
      </c>
      <c r="E14" s="357" t="s">
        <v>49</v>
      </c>
    </row>
    <row r="15" spans="1:5" ht="19.5" customHeight="1">
      <c r="A15" s="350">
        <v>1</v>
      </c>
      <c r="B15" s="310" t="s">
        <v>538</v>
      </c>
      <c r="C15" s="304" t="s">
        <v>295</v>
      </c>
      <c r="D15" s="269">
        <v>9</v>
      </c>
      <c r="E15" s="357"/>
    </row>
    <row r="16" spans="1:5" ht="19.5" customHeight="1">
      <c r="A16" s="350">
        <v>2</v>
      </c>
      <c r="B16" s="310" t="s">
        <v>543</v>
      </c>
      <c r="C16" s="304" t="s">
        <v>295</v>
      </c>
      <c r="D16" s="269">
        <v>9</v>
      </c>
      <c r="E16" s="357"/>
    </row>
    <row r="17" spans="1:5" ht="19.5" customHeight="1">
      <c r="A17" s="350">
        <v>3</v>
      </c>
      <c r="B17" s="310" t="s">
        <v>622</v>
      </c>
      <c r="C17" s="304" t="s">
        <v>365</v>
      </c>
      <c r="D17" s="269">
        <v>9</v>
      </c>
      <c r="E17" s="357"/>
    </row>
    <row r="18" spans="1:5" ht="19.5" customHeight="1">
      <c r="A18" s="351"/>
      <c r="B18" s="353"/>
      <c r="C18" s="363"/>
      <c r="D18" s="355"/>
      <c r="E18" s="364"/>
    </row>
    <row r="19" spans="1:5" ht="19.5" customHeight="1">
      <c r="A19" s="346" t="s">
        <v>844</v>
      </c>
      <c r="B19" s="347"/>
      <c r="C19" s="347"/>
      <c r="D19" s="348"/>
      <c r="E19" s="349"/>
    </row>
    <row r="20" spans="1:5" ht="19.5" customHeight="1">
      <c r="A20" s="350" t="s">
        <v>1</v>
      </c>
      <c r="B20" s="351" t="s">
        <v>2</v>
      </c>
      <c r="C20" s="350"/>
      <c r="D20" s="350" t="s">
        <v>60</v>
      </c>
      <c r="E20" s="357" t="s">
        <v>49</v>
      </c>
    </row>
    <row r="21" spans="1:5" ht="19.5" customHeight="1">
      <c r="A21" s="350">
        <v>1</v>
      </c>
      <c r="B21" s="310" t="s">
        <v>596</v>
      </c>
      <c r="C21" s="304" t="s">
        <v>365</v>
      </c>
      <c r="D21" s="269">
        <v>9</v>
      </c>
      <c r="E21" s="357"/>
    </row>
    <row r="22" spans="1:5" ht="19.5" customHeight="1">
      <c r="A22" s="351"/>
      <c r="B22" s="353"/>
      <c r="C22" s="354"/>
      <c r="D22" s="355"/>
      <c r="E22" s="364"/>
    </row>
    <row r="23" spans="1:5" ht="19.5" customHeight="1">
      <c r="A23" s="346" t="s">
        <v>843</v>
      </c>
      <c r="B23" s="347"/>
      <c r="C23" s="347"/>
      <c r="D23" s="348"/>
      <c r="E23" s="349"/>
    </row>
    <row r="24" spans="1:5" ht="19.5" customHeight="1">
      <c r="A24" s="350" t="s">
        <v>1</v>
      </c>
      <c r="B24" s="350" t="s">
        <v>2</v>
      </c>
      <c r="C24" s="350"/>
      <c r="D24" s="350" t="s">
        <v>60</v>
      </c>
      <c r="E24" s="357" t="s">
        <v>49</v>
      </c>
    </row>
    <row r="25" spans="1:5" ht="19.5" customHeight="1">
      <c r="A25" s="350">
        <v>1</v>
      </c>
      <c r="B25" s="310" t="s">
        <v>544</v>
      </c>
      <c r="C25" s="304" t="s">
        <v>295</v>
      </c>
      <c r="D25" s="269">
        <v>8.5</v>
      </c>
      <c r="E25" s="357"/>
    </row>
    <row r="26" spans="1:5" ht="19.5" customHeight="1">
      <c r="A26" s="350">
        <v>2</v>
      </c>
      <c r="B26" s="310" t="s">
        <v>614</v>
      </c>
      <c r="C26" s="304" t="s">
        <v>365</v>
      </c>
      <c r="D26" s="269">
        <v>8.5</v>
      </c>
      <c r="E26" s="357"/>
    </row>
    <row r="27" spans="1:5" ht="19.5" customHeight="1">
      <c r="A27" s="350">
        <v>3</v>
      </c>
      <c r="B27" s="310" t="s">
        <v>661</v>
      </c>
      <c r="C27" s="304" t="s">
        <v>324</v>
      </c>
      <c r="D27" s="269">
        <v>8.5</v>
      </c>
      <c r="E27" s="357"/>
    </row>
    <row r="28" spans="1:5" ht="19.5" customHeight="1">
      <c r="A28" s="350">
        <v>4</v>
      </c>
      <c r="B28" s="310" t="s">
        <v>662</v>
      </c>
      <c r="C28" s="304" t="s">
        <v>324</v>
      </c>
      <c r="D28" s="269">
        <v>8.5</v>
      </c>
      <c r="E28" s="357"/>
    </row>
    <row r="29" spans="1:5" ht="19.5" customHeight="1">
      <c r="A29" s="350">
        <v>5</v>
      </c>
      <c r="B29" s="310" t="s">
        <v>736</v>
      </c>
      <c r="C29" s="304" t="s">
        <v>336</v>
      </c>
      <c r="D29" s="269">
        <v>8.5</v>
      </c>
      <c r="E29" s="357"/>
    </row>
    <row r="30" spans="1:5" ht="19.5" customHeight="1">
      <c r="A30" s="350">
        <v>6</v>
      </c>
      <c r="B30" s="310" t="s">
        <v>737</v>
      </c>
      <c r="C30" s="304" t="s">
        <v>336</v>
      </c>
      <c r="D30" s="269">
        <v>8.5</v>
      </c>
      <c r="E30" s="357"/>
    </row>
    <row r="31" spans="1:5" ht="19.5" customHeight="1">
      <c r="A31" s="351"/>
      <c r="B31" s="353"/>
      <c r="C31" s="363"/>
      <c r="D31" s="363"/>
      <c r="E31" s="364"/>
    </row>
    <row r="32" spans="1:5" ht="19.5" customHeight="1">
      <c r="A32" s="346" t="s">
        <v>537</v>
      </c>
      <c r="B32" s="347"/>
      <c r="C32" s="347"/>
      <c r="D32" s="348"/>
      <c r="E32" s="349"/>
    </row>
    <row r="33" spans="1:5" ht="19.5" customHeight="1">
      <c r="A33" s="350" t="s">
        <v>1</v>
      </c>
      <c r="B33" s="350" t="s">
        <v>2</v>
      </c>
      <c r="C33" s="350"/>
      <c r="D33" s="350" t="s">
        <v>60</v>
      </c>
      <c r="E33" s="357" t="s">
        <v>49</v>
      </c>
    </row>
    <row r="34" spans="1:5" ht="19.5" customHeight="1">
      <c r="A34" s="350">
        <v>1</v>
      </c>
      <c r="B34" s="310" t="s">
        <v>802</v>
      </c>
      <c r="C34" s="304" t="s">
        <v>796</v>
      </c>
      <c r="D34" s="350">
        <v>9.25</v>
      </c>
      <c r="E34" s="357"/>
    </row>
    <row r="35" spans="1:5" ht="19.5" customHeight="1">
      <c r="A35" s="366"/>
      <c r="B35" s="367"/>
      <c r="C35" s="367"/>
      <c r="D35" s="366"/>
      <c r="E35" s="368"/>
    </row>
    <row r="36" spans="1:6" ht="19.5" customHeight="1">
      <c r="A36" s="366"/>
      <c r="B36" s="367"/>
      <c r="C36" s="367"/>
      <c r="D36" s="390" t="s">
        <v>230</v>
      </c>
      <c r="E36" s="390"/>
      <c r="F36" s="369"/>
    </row>
    <row r="37" spans="4:6" ht="19.5" customHeight="1">
      <c r="D37" s="387" t="s">
        <v>229</v>
      </c>
      <c r="E37" s="387"/>
      <c r="F37" s="371"/>
    </row>
  </sheetData>
  <sheetProtection/>
  <mergeCells count="4">
    <mergeCell ref="D36:E36"/>
    <mergeCell ref="D37:E37"/>
    <mergeCell ref="A1:E1"/>
    <mergeCell ref="A2:E2"/>
  </mergeCells>
  <printOptions/>
  <pageMargins left="0.99" right="0.43" top="0.46" bottom="0.26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1" sqref="B11"/>
    </sheetView>
  </sheetViews>
  <sheetFormatPr defaultColWidth="8.66015625" defaultRowHeight="19.5" customHeight="1"/>
  <cols>
    <col min="1" max="1" width="6.16015625" style="370" customWidth="1"/>
    <col min="2" max="2" width="23.83203125" style="370" customWidth="1"/>
    <col min="3" max="3" width="6.83203125" style="370" customWidth="1"/>
    <col min="4" max="4" width="11.83203125" style="372" customWidth="1"/>
    <col min="5" max="5" width="19.66015625" style="370" customWidth="1"/>
    <col min="6" max="16384" width="8.83203125" style="344" customWidth="1"/>
  </cols>
  <sheetData>
    <row r="1" spans="1:5" ht="19.5" customHeight="1">
      <c r="A1" s="387" t="s">
        <v>849</v>
      </c>
      <c r="B1" s="387"/>
      <c r="C1" s="387"/>
      <c r="D1" s="387"/>
      <c r="E1" s="387"/>
    </row>
    <row r="2" spans="1:5" ht="19.5" customHeight="1">
      <c r="A2" s="388" t="s">
        <v>868</v>
      </c>
      <c r="B2" s="388"/>
      <c r="C2" s="388"/>
      <c r="D2" s="388"/>
      <c r="E2" s="388"/>
    </row>
    <row r="4" spans="1:5" ht="19.5" customHeight="1">
      <c r="A4" s="346" t="s">
        <v>850</v>
      </c>
      <c r="B4" s="347"/>
      <c r="C4" s="347"/>
      <c r="D4" s="348"/>
      <c r="E4" s="349"/>
    </row>
    <row r="5" spans="1:5" ht="19.5" customHeight="1">
      <c r="A5" s="350" t="s">
        <v>1</v>
      </c>
      <c r="B5" s="351" t="s">
        <v>2</v>
      </c>
      <c r="C5" s="350" t="s">
        <v>18</v>
      </c>
      <c r="D5" s="350" t="s">
        <v>50</v>
      </c>
      <c r="E5" s="350" t="s">
        <v>49</v>
      </c>
    </row>
    <row r="6" spans="1:5" ht="19.5" customHeight="1">
      <c r="A6" s="350">
        <v>1</v>
      </c>
      <c r="B6" s="310" t="s">
        <v>675</v>
      </c>
      <c r="C6" s="304" t="s">
        <v>324</v>
      </c>
      <c r="D6" s="350">
        <v>0</v>
      </c>
      <c r="E6" s="352"/>
    </row>
    <row r="7" spans="1:5" ht="19.5" customHeight="1">
      <c r="A7" s="350">
        <v>2</v>
      </c>
      <c r="B7" s="310" t="s">
        <v>756</v>
      </c>
      <c r="C7" s="304" t="s">
        <v>336</v>
      </c>
      <c r="D7" s="350">
        <v>0</v>
      </c>
      <c r="E7" s="352"/>
    </row>
    <row r="8" spans="1:5" ht="19.5" customHeight="1">
      <c r="A8" s="351"/>
      <c r="B8" s="353"/>
      <c r="C8" s="354"/>
      <c r="D8" s="355"/>
      <c r="E8" s="356"/>
    </row>
    <row r="9" spans="1:5" ht="19.5" customHeight="1">
      <c r="A9" s="346" t="s">
        <v>851</v>
      </c>
      <c r="B9" s="347"/>
      <c r="C9" s="347"/>
      <c r="D9" s="348"/>
      <c r="E9" s="349"/>
    </row>
    <row r="10" spans="1:5" ht="19.5" customHeight="1">
      <c r="A10" s="350" t="s">
        <v>1</v>
      </c>
      <c r="B10" s="350" t="s">
        <v>2</v>
      </c>
      <c r="C10" s="350" t="s">
        <v>18</v>
      </c>
      <c r="D10" s="350" t="s">
        <v>16</v>
      </c>
      <c r="E10" s="357" t="s">
        <v>49</v>
      </c>
    </row>
    <row r="11" spans="1:5" ht="19.5" customHeight="1">
      <c r="A11" s="350">
        <v>1</v>
      </c>
      <c r="B11" s="310" t="s">
        <v>758</v>
      </c>
      <c r="C11" s="304" t="s">
        <v>336</v>
      </c>
      <c r="D11" s="269">
        <v>0.6</v>
      </c>
      <c r="E11" s="357"/>
    </row>
    <row r="12" spans="1:5" ht="19.5" customHeight="1">
      <c r="A12" s="358"/>
      <c r="B12" s="359"/>
      <c r="C12" s="360"/>
      <c r="D12" s="361"/>
      <c r="E12" s="362"/>
    </row>
    <row r="13" spans="1:5" ht="19.5" customHeight="1">
      <c r="A13" s="346" t="s">
        <v>852</v>
      </c>
      <c r="B13" s="347"/>
      <c r="C13" s="347"/>
      <c r="D13" s="348"/>
      <c r="E13" s="349"/>
    </row>
    <row r="14" spans="1:5" ht="19.5" customHeight="1">
      <c r="A14" s="350" t="s">
        <v>1</v>
      </c>
      <c r="B14" s="351" t="s">
        <v>2</v>
      </c>
      <c r="C14" s="350" t="s">
        <v>18</v>
      </c>
      <c r="D14" s="350" t="s">
        <v>51</v>
      </c>
      <c r="E14" s="357" t="s">
        <v>49</v>
      </c>
    </row>
    <row r="15" spans="1:5" ht="19.5" customHeight="1">
      <c r="A15" s="350">
        <v>1</v>
      </c>
      <c r="B15" s="310" t="s">
        <v>756</v>
      </c>
      <c r="C15" s="304" t="s">
        <v>336</v>
      </c>
      <c r="D15" s="269">
        <v>1</v>
      </c>
      <c r="E15" s="357"/>
    </row>
    <row r="16" spans="1:5" ht="19.5" customHeight="1">
      <c r="A16" s="351"/>
      <c r="B16" s="353"/>
      <c r="C16" s="363"/>
      <c r="D16" s="355"/>
      <c r="E16" s="364"/>
    </row>
    <row r="17" spans="1:5" ht="19.5" customHeight="1">
      <c r="A17" s="346" t="s">
        <v>853</v>
      </c>
      <c r="B17" s="347"/>
      <c r="C17" s="347"/>
      <c r="D17" s="348"/>
      <c r="E17" s="349"/>
    </row>
    <row r="18" spans="1:5" ht="19.5" customHeight="1">
      <c r="A18" s="350" t="s">
        <v>1</v>
      </c>
      <c r="B18" s="350" t="s">
        <v>2</v>
      </c>
      <c r="C18" s="350" t="s">
        <v>18</v>
      </c>
      <c r="D18" s="350" t="s">
        <v>60</v>
      </c>
      <c r="E18" s="357" t="s">
        <v>49</v>
      </c>
    </row>
    <row r="19" spans="1:5" ht="19.5" customHeight="1">
      <c r="A19" s="350">
        <v>1</v>
      </c>
      <c r="B19" s="310" t="s">
        <v>731</v>
      </c>
      <c r="C19" s="304" t="s">
        <v>336</v>
      </c>
      <c r="D19" s="269">
        <v>1.25</v>
      </c>
      <c r="E19" s="357"/>
    </row>
    <row r="20" spans="1:5" ht="19.5" customHeight="1">
      <c r="A20" s="350">
        <v>2</v>
      </c>
      <c r="B20" s="310" t="s">
        <v>809</v>
      </c>
      <c r="C20" s="304" t="s">
        <v>796</v>
      </c>
      <c r="D20" s="269">
        <v>1.25</v>
      </c>
      <c r="E20" s="357"/>
    </row>
    <row r="21" spans="1:5" ht="19.5" customHeight="1">
      <c r="A21" s="351"/>
      <c r="B21" s="353"/>
      <c r="C21" s="354"/>
      <c r="D21" s="355"/>
      <c r="E21" s="364"/>
    </row>
    <row r="22" spans="1:5" ht="19.5" customHeight="1">
      <c r="A22" s="346" t="s">
        <v>854</v>
      </c>
      <c r="B22" s="347"/>
      <c r="C22" s="347"/>
      <c r="D22" s="348"/>
      <c r="E22" s="349"/>
    </row>
    <row r="23" spans="1:5" ht="19.5" customHeight="1">
      <c r="A23" s="350" t="s">
        <v>1</v>
      </c>
      <c r="B23" s="350" t="s">
        <v>2</v>
      </c>
      <c r="C23" s="350" t="s">
        <v>18</v>
      </c>
      <c r="D23" s="350" t="s">
        <v>60</v>
      </c>
      <c r="E23" s="357" t="s">
        <v>49</v>
      </c>
    </row>
    <row r="24" spans="1:5" ht="19.5" customHeight="1">
      <c r="A24" s="350">
        <v>1</v>
      </c>
      <c r="B24" s="310" t="s">
        <v>765</v>
      </c>
      <c r="C24" s="304" t="s">
        <v>304</v>
      </c>
      <c r="D24" s="269">
        <v>2</v>
      </c>
      <c r="E24" s="357"/>
    </row>
    <row r="25" spans="1:5" ht="19.5" customHeight="1">
      <c r="A25" s="350">
        <v>2</v>
      </c>
      <c r="B25" s="310" t="s">
        <v>768</v>
      </c>
      <c r="C25" s="304" t="s">
        <v>304</v>
      </c>
      <c r="D25" s="269">
        <v>2</v>
      </c>
      <c r="E25" s="357"/>
    </row>
    <row r="26" spans="1:5" ht="19.5" customHeight="1">
      <c r="A26" s="358"/>
      <c r="B26" s="359"/>
      <c r="C26" s="365"/>
      <c r="D26" s="365"/>
      <c r="E26" s="362"/>
    </row>
    <row r="27" spans="1:5" ht="19.5" customHeight="1">
      <c r="A27" s="346" t="s">
        <v>855</v>
      </c>
      <c r="B27" s="347"/>
      <c r="C27" s="347"/>
      <c r="D27" s="348"/>
      <c r="E27" s="349"/>
    </row>
    <row r="28" spans="1:5" ht="19.5" customHeight="1">
      <c r="A28" s="350" t="s">
        <v>1</v>
      </c>
      <c r="B28" s="350" t="s">
        <v>2</v>
      </c>
      <c r="C28" s="350" t="s">
        <v>18</v>
      </c>
      <c r="D28" s="350" t="s">
        <v>60</v>
      </c>
      <c r="E28" s="357" t="s">
        <v>49</v>
      </c>
    </row>
    <row r="29" spans="1:5" ht="19.5" customHeight="1">
      <c r="A29" s="350">
        <v>1</v>
      </c>
      <c r="B29" s="310" t="s">
        <v>725</v>
      </c>
      <c r="C29" s="304" t="s">
        <v>467</v>
      </c>
      <c r="D29" s="269">
        <v>1</v>
      </c>
      <c r="E29" s="357"/>
    </row>
    <row r="30" spans="1:5" ht="19.5" customHeight="1">
      <c r="A30" s="366"/>
      <c r="B30" s="367"/>
      <c r="C30" s="367"/>
      <c r="D30" s="366"/>
      <c r="E30" s="368"/>
    </row>
    <row r="31" spans="1:6" ht="19.5" customHeight="1">
      <c r="A31" s="366"/>
      <c r="B31" s="367"/>
      <c r="C31" s="367"/>
      <c r="D31" s="390" t="s">
        <v>230</v>
      </c>
      <c r="E31" s="390"/>
      <c r="F31" s="369"/>
    </row>
    <row r="32" spans="4:6" ht="19.5" customHeight="1">
      <c r="D32" s="387" t="s">
        <v>229</v>
      </c>
      <c r="E32" s="387"/>
      <c r="F32" s="371"/>
    </row>
  </sheetData>
  <sheetProtection/>
  <mergeCells count="4">
    <mergeCell ref="D31:E31"/>
    <mergeCell ref="D32:E32"/>
    <mergeCell ref="A1:E1"/>
    <mergeCell ref="A2:E2"/>
  </mergeCells>
  <printOptions/>
  <pageMargins left="0.99" right="0.43" top="0.46" bottom="0.26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8.66015625" defaultRowHeight="18"/>
  <cols>
    <col min="1" max="1" width="3.91015625" style="265" customWidth="1"/>
    <col min="2" max="2" width="24.66015625" style="265" customWidth="1"/>
    <col min="3" max="6" width="5.66015625" style="268" customWidth="1"/>
    <col min="7" max="8" width="5.66015625" style="267" customWidth="1"/>
    <col min="9" max="10" width="5.66015625" style="268" customWidth="1"/>
    <col min="11" max="11" width="3.58203125" style="265" customWidth="1"/>
    <col min="12" max="12" width="6.33203125" style="265" customWidth="1"/>
    <col min="13" max="16384" width="8.83203125" style="265" customWidth="1"/>
  </cols>
  <sheetData>
    <row r="1" spans="1:10" ht="15.75">
      <c r="A1" s="391" t="s">
        <v>858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5.75">
      <c r="A2" s="393" t="s">
        <v>830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2" s="268" customFormat="1" ht="18.75" customHeight="1">
      <c r="A3" s="307" t="s">
        <v>1</v>
      </c>
      <c r="B3" s="307" t="s">
        <v>583</v>
      </c>
      <c r="C3" s="307" t="s">
        <v>584</v>
      </c>
      <c r="D3" s="307" t="s">
        <v>585</v>
      </c>
      <c r="E3" s="307" t="s">
        <v>8</v>
      </c>
      <c r="F3" s="307" t="s">
        <v>587</v>
      </c>
      <c r="G3" s="307" t="s">
        <v>586</v>
      </c>
      <c r="H3" s="307" t="s">
        <v>232</v>
      </c>
      <c r="I3" s="307" t="s">
        <v>588</v>
      </c>
      <c r="J3" s="307" t="s">
        <v>589</v>
      </c>
      <c r="K3" s="303" t="s">
        <v>829</v>
      </c>
      <c r="L3" s="303" t="s">
        <v>856</v>
      </c>
    </row>
    <row r="4" spans="1:12" ht="18.75" customHeight="1">
      <c r="A4" s="303">
        <v>1</v>
      </c>
      <c r="B4" s="310" t="s">
        <v>538</v>
      </c>
      <c r="C4" s="269">
        <v>8</v>
      </c>
      <c r="D4" s="306">
        <v>7.7</v>
      </c>
      <c r="E4" s="306">
        <v>9</v>
      </c>
      <c r="F4" s="306">
        <v>6.75</v>
      </c>
      <c r="G4" s="311">
        <v>7</v>
      </c>
      <c r="H4" s="312">
        <v>7.25</v>
      </c>
      <c r="I4" s="270">
        <f aca="true" t="shared" si="0" ref="I4:I35">(F4+G4+H4)/3</f>
        <v>7</v>
      </c>
      <c r="J4" s="270">
        <f aca="true" t="shared" si="1" ref="J4:J35">C4+D4+E4+F4+G4+H4</f>
        <v>45.7</v>
      </c>
      <c r="K4" s="304" t="s">
        <v>295</v>
      </c>
      <c r="L4" s="304">
        <v>480003</v>
      </c>
    </row>
    <row r="5" spans="1:12" ht="18.75" customHeight="1">
      <c r="A5" s="303">
        <v>2</v>
      </c>
      <c r="B5" s="310" t="s">
        <v>539</v>
      </c>
      <c r="C5" s="269">
        <v>7</v>
      </c>
      <c r="D5" s="306">
        <v>7.7</v>
      </c>
      <c r="E5" s="306">
        <v>8</v>
      </c>
      <c r="F5" s="306">
        <v>7.25</v>
      </c>
      <c r="G5" s="311">
        <v>7</v>
      </c>
      <c r="H5" s="312">
        <v>8.25</v>
      </c>
      <c r="I5" s="270">
        <f t="shared" si="0"/>
        <v>7.5</v>
      </c>
      <c r="J5" s="270">
        <f t="shared" si="1"/>
        <v>45.2</v>
      </c>
      <c r="K5" s="304" t="s">
        <v>295</v>
      </c>
      <c r="L5" s="304">
        <v>480006</v>
      </c>
    </row>
    <row r="6" spans="1:12" ht="18.75" customHeight="1">
      <c r="A6" s="303">
        <v>3</v>
      </c>
      <c r="B6" s="310" t="s">
        <v>540</v>
      </c>
      <c r="C6" s="269">
        <v>7</v>
      </c>
      <c r="D6" s="306">
        <v>5.7</v>
      </c>
      <c r="E6" s="306">
        <v>6</v>
      </c>
      <c r="F6" s="306">
        <v>6</v>
      </c>
      <c r="G6" s="311">
        <v>6.5</v>
      </c>
      <c r="H6" s="312">
        <v>6.5</v>
      </c>
      <c r="I6" s="270">
        <f t="shared" si="0"/>
        <v>6.333333333333333</v>
      </c>
      <c r="J6" s="270">
        <f t="shared" si="1"/>
        <v>37.7</v>
      </c>
      <c r="K6" s="304" t="s">
        <v>295</v>
      </c>
      <c r="L6" s="304">
        <v>480007</v>
      </c>
    </row>
    <row r="7" spans="1:12" ht="18.75" customHeight="1">
      <c r="A7" s="303">
        <v>4</v>
      </c>
      <c r="B7" s="310" t="s">
        <v>541</v>
      </c>
      <c r="C7" s="269">
        <v>6</v>
      </c>
      <c r="D7" s="306">
        <v>7.4</v>
      </c>
      <c r="E7" s="306">
        <v>6</v>
      </c>
      <c r="F7" s="306">
        <v>5.75</v>
      </c>
      <c r="G7" s="311">
        <v>5.5</v>
      </c>
      <c r="H7" s="312">
        <v>5.5</v>
      </c>
      <c r="I7" s="270">
        <f t="shared" si="0"/>
        <v>5.583333333333333</v>
      </c>
      <c r="J7" s="270">
        <f t="shared" si="1"/>
        <v>36.15</v>
      </c>
      <c r="K7" s="304" t="s">
        <v>295</v>
      </c>
      <c r="L7" s="304">
        <v>480008</v>
      </c>
    </row>
    <row r="8" spans="1:12" ht="18.75" customHeight="1">
      <c r="A8" s="303">
        <v>5</v>
      </c>
      <c r="B8" s="310" t="s">
        <v>542</v>
      </c>
      <c r="C8" s="269">
        <v>5.5</v>
      </c>
      <c r="D8" s="306">
        <v>6.2</v>
      </c>
      <c r="E8" s="306">
        <v>6.5</v>
      </c>
      <c r="F8" s="306">
        <v>7</v>
      </c>
      <c r="G8" s="311">
        <v>7</v>
      </c>
      <c r="H8" s="312">
        <v>7.5</v>
      </c>
      <c r="I8" s="270">
        <f t="shared" si="0"/>
        <v>7.166666666666667</v>
      </c>
      <c r="J8" s="270">
        <f t="shared" si="1"/>
        <v>39.7</v>
      </c>
      <c r="K8" s="304" t="s">
        <v>295</v>
      </c>
      <c r="L8" s="304">
        <v>480014</v>
      </c>
    </row>
    <row r="9" spans="1:12" ht="18.75" customHeight="1">
      <c r="A9" s="303">
        <v>6</v>
      </c>
      <c r="B9" s="310" t="s">
        <v>543</v>
      </c>
      <c r="C9" s="269">
        <v>8</v>
      </c>
      <c r="D9" s="306">
        <v>3.9</v>
      </c>
      <c r="E9" s="306">
        <v>9</v>
      </c>
      <c r="F9" s="306">
        <v>3.25</v>
      </c>
      <c r="G9" s="311">
        <v>5.5</v>
      </c>
      <c r="H9" s="312">
        <v>7.75</v>
      </c>
      <c r="I9" s="270">
        <f t="shared" si="0"/>
        <v>5.5</v>
      </c>
      <c r="J9" s="270">
        <f t="shared" si="1"/>
        <v>37.4</v>
      </c>
      <c r="K9" s="304" t="s">
        <v>295</v>
      </c>
      <c r="L9" s="304">
        <v>480016</v>
      </c>
    </row>
    <row r="10" spans="1:12" ht="18.75" customHeight="1">
      <c r="A10" s="303">
        <v>7</v>
      </c>
      <c r="B10" s="310" t="s">
        <v>544</v>
      </c>
      <c r="C10" s="269">
        <v>7</v>
      </c>
      <c r="D10" s="306">
        <v>7</v>
      </c>
      <c r="E10" s="306">
        <v>4.5</v>
      </c>
      <c r="F10" s="306">
        <v>5.5</v>
      </c>
      <c r="G10" s="311">
        <v>8.5</v>
      </c>
      <c r="H10" s="312">
        <v>7.5</v>
      </c>
      <c r="I10" s="270">
        <f t="shared" si="0"/>
        <v>7.166666666666667</v>
      </c>
      <c r="J10" s="270">
        <f t="shared" si="1"/>
        <v>40</v>
      </c>
      <c r="K10" s="304" t="s">
        <v>295</v>
      </c>
      <c r="L10" s="304">
        <v>480018</v>
      </c>
    </row>
    <row r="11" spans="1:12" ht="18.75" customHeight="1">
      <c r="A11" s="303">
        <v>8</v>
      </c>
      <c r="B11" s="310" t="s">
        <v>545</v>
      </c>
      <c r="C11" s="269">
        <v>5.5</v>
      </c>
      <c r="D11" s="306">
        <v>8.1</v>
      </c>
      <c r="E11" s="306">
        <v>3.5</v>
      </c>
      <c r="F11" s="306">
        <v>7.25</v>
      </c>
      <c r="G11" s="311">
        <v>7</v>
      </c>
      <c r="H11" s="312">
        <v>6.5</v>
      </c>
      <c r="I11" s="270">
        <f t="shared" si="0"/>
        <v>6.916666666666667</v>
      </c>
      <c r="J11" s="270">
        <f t="shared" si="1"/>
        <v>37.85</v>
      </c>
      <c r="K11" s="304" t="s">
        <v>295</v>
      </c>
      <c r="L11" s="304">
        <v>480038</v>
      </c>
    </row>
    <row r="12" spans="1:12" ht="18.75" customHeight="1">
      <c r="A12" s="303">
        <v>9</v>
      </c>
      <c r="B12" s="310" t="s">
        <v>546</v>
      </c>
      <c r="C12" s="269">
        <v>5</v>
      </c>
      <c r="D12" s="306">
        <v>7.9</v>
      </c>
      <c r="E12" s="306">
        <v>6</v>
      </c>
      <c r="F12" s="306">
        <v>6.75</v>
      </c>
      <c r="G12" s="311">
        <v>7</v>
      </c>
      <c r="H12" s="312">
        <v>7</v>
      </c>
      <c r="I12" s="270">
        <f t="shared" si="0"/>
        <v>6.916666666666667</v>
      </c>
      <c r="J12" s="270">
        <f t="shared" si="1"/>
        <v>39.65</v>
      </c>
      <c r="K12" s="304" t="s">
        <v>295</v>
      </c>
      <c r="L12" s="304">
        <v>480057</v>
      </c>
    </row>
    <row r="13" spans="1:12" ht="18.75" customHeight="1">
      <c r="A13" s="303">
        <v>10</v>
      </c>
      <c r="B13" s="310" t="s">
        <v>547</v>
      </c>
      <c r="C13" s="269">
        <v>8.5</v>
      </c>
      <c r="D13" s="306">
        <v>6.2</v>
      </c>
      <c r="E13" s="306">
        <v>8</v>
      </c>
      <c r="F13" s="306">
        <v>6.5</v>
      </c>
      <c r="G13" s="311">
        <v>6</v>
      </c>
      <c r="H13" s="312">
        <v>5.75</v>
      </c>
      <c r="I13" s="270">
        <f t="shared" si="0"/>
        <v>6.083333333333333</v>
      </c>
      <c r="J13" s="270">
        <f t="shared" si="1"/>
        <v>40.95</v>
      </c>
      <c r="K13" s="304" t="s">
        <v>295</v>
      </c>
      <c r="L13" s="304">
        <v>480060</v>
      </c>
    </row>
    <row r="14" spans="1:12" ht="18.75" customHeight="1">
      <c r="A14" s="303">
        <v>11</v>
      </c>
      <c r="B14" s="310" t="s">
        <v>548</v>
      </c>
      <c r="C14" s="269">
        <v>5</v>
      </c>
      <c r="D14" s="306">
        <v>7</v>
      </c>
      <c r="E14" s="306">
        <v>6.5</v>
      </c>
      <c r="F14" s="306">
        <v>6.75</v>
      </c>
      <c r="G14" s="311">
        <v>7</v>
      </c>
      <c r="H14" s="312">
        <v>6.25</v>
      </c>
      <c r="I14" s="270">
        <f t="shared" si="0"/>
        <v>6.666666666666667</v>
      </c>
      <c r="J14" s="270">
        <f t="shared" si="1"/>
        <v>38.5</v>
      </c>
      <c r="K14" s="304" t="s">
        <v>295</v>
      </c>
      <c r="L14" s="304">
        <v>480062</v>
      </c>
    </row>
    <row r="15" spans="1:12" ht="18.75" customHeight="1">
      <c r="A15" s="303">
        <v>12</v>
      </c>
      <c r="B15" s="310" t="s">
        <v>549</v>
      </c>
      <c r="C15" s="269">
        <v>8.5</v>
      </c>
      <c r="D15" s="306">
        <v>6.9</v>
      </c>
      <c r="E15" s="306">
        <v>5.5</v>
      </c>
      <c r="F15" s="306">
        <v>5.25</v>
      </c>
      <c r="G15" s="311">
        <v>7</v>
      </c>
      <c r="H15" s="312">
        <v>7</v>
      </c>
      <c r="I15" s="270">
        <f t="shared" si="0"/>
        <v>6.416666666666667</v>
      </c>
      <c r="J15" s="270">
        <f t="shared" si="1"/>
        <v>40.15</v>
      </c>
      <c r="K15" s="304" t="s">
        <v>295</v>
      </c>
      <c r="L15" s="304">
        <v>480064</v>
      </c>
    </row>
    <row r="16" spans="1:12" ht="18.75" customHeight="1">
      <c r="A16" s="303">
        <v>13</v>
      </c>
      <c r="B16" s="310" t="s">
        <v>550</v>
      </c>
      <c r="C16" s="269">
        <v>9</v>
      </c>
      <c r="D16" s="306">
        <v>7.6</v>
      </c>
      <c r="E16" s="306">
        <v>7</v>
      </c>
      <c r="F16" s="306">
        <v>6</v>
      </c>
      <c r="G16" s="311">
        <v>6.5</v>
      </c>
      <c r="H16" s="312">
        <v>5</v>
      </c>
      <c r="I16" s="270">
        <f t="shared" si="0"/>
        <v>5.833333333333333</v>
      </c>
      <c r="J16" s="270">
        <f t="shared" si="1"/>
        <v>41.1</v>
      </c>
      <c r="K16" s="304" t="s">
        <v>295</v>
      </c>
      <c r="L16" s="304">
        <v>480068</v>
      </c>
    </row>
    <row r="17" spans="1:12" ht="18.75" customHeight="1">
      <c r="A17" s="303">
        <v>14</v>
      </c>
      <c r="B17" s="310" t="s">
        <v>551</v>
      </c>
      <c r="C17" s="269">
        <v>6.5</v>
      </c>
      <c r="D17" s="306">
        <v>6.7</v>
      </c>
      <c r="E17" s="306">
        <v>7</v>
      </c>
      <c r="F17" s="306">
        <v>5</v>
      </c>
      <c r="G17" s="311">
        <v>7.5</v>
      </c>
      <c r="H17" s="312">
        <v>5.25</v>
      </c>
      <c r="I17" s="270">
        <f t="shared" si="0"/>
        <v>5.916666666666667</v>
      </c>
      <c r="J17" s="270">
        <f t="shared" si="1"/>
        <v>37.95</v>
      </c>
      <c r="K17" s="304" t="s">
        <v>295</v>
      </c>
      <c r="L17" s="304">
        <v>480069</v>
      </c>
    </row>
    <row r="18" spans="1:12" ht="18.75" customHeight="1">
      <c r="A18" s="303">
        <v>15</v>
      </c>
      <c r="B18" s="310" t="s">
        <v>552</v>
      </c>
      <c r="C18" s="269">
        <v>8</v>
      </c>
      <c r="D18" s="306">
        <v>7.3</v>
      </c>
      <c r="E18" s="306">
        <v>5.5</v>
      </c>
      <c r="F18" s="306">
        <v>7.25</v>
      </c>
      <c r="G18" s="311">
        <v>8</v>
      </c>
      <c r="H18" s="312">
        <v>7.5</v>
      </c>
      <c r="I18" s="270">
        <f t="shared" si="0"/>
        <v>7.583333333333333</v>
      </c>
      <c r="J18" s="270">
        <f t="shared" si="1"/>
        <v>43.55</v>
      </c>
      <c r="K18" s="304" t="s">
        <v>295</v>
      </c>
      <c r="L18" s="304">
        <v>480089</v>
      </c>
    </row>
    <row r="19" spans="1:12" ht="18.75" customHeight="1">
      <c r="A19" s="303">
        <v>16</v>
      </c>
      <c r="B19" s="310" t="s">
        <v>553</v>
      </c>
      <c r="C19" s="269">
        <v>5</v>
      </c>
      <c r="D19" s="306">
        <v>7.2</v>
      </c>
      <c r="E19" s="306">
        <v>6.5</v>
      </c>
      <c r="F19" s="306">
        <v>6</v>
      </c>
      <c r="G19" s="311">
        <v>8</v>
      </c>
      <c r="H19" s="312">
        <v>7</v>
      </c>
      <c r="I19" s="270">
        <f t="shared" si="0"/>
        <v>7</v>
      </c>
      <c r="J19" s="270">
        <f t="shared" si="1"/>
        <v>39.7</v>
      </c>
      <c r="K19" s="304" t="s">
        <v>295</v>
      </c>
      <c r="L19" s="304">
        <v>480094</v>
      </c>
    </row>
    <row r="20" spans="1:12" ht="18.75" customHeight="1">
      <c r="A20" s="303">
        <v>17</v>
      </c>
      <c r="B20" s="310" t="s">
        <v>554</v>
      </c>
      <c r="C20" s="269">
        <v>7</v>
      </c>
      <c r="D20" s="306">
        <v>5.6</v>
      </c>
      <c r="E20" s="306">
        <v>8.5</v>
      </c>
      <c r="F20" s="306">
        <v>7.75</v>
      </c>
      <c r="G20" s="311">
        <v>7</v>
      </c>
      <c r="H20" s="312">
        <v>6.5</v>
      </c>
      <c r="I20" s="270">
        <f t="shared" si="0"/>
        <v>7.083333333333333</v>
      </c>
      <c r="J20" s="270">
        <f t="shared" si="1"/>
        <v>42.35</v>
      </c>
      <c r="K20" s="304" t="s">
        <v>295</v>
      </c>
      <c r="L20" s="304">
        <v>480097</v>
      </c>
    </row>
    <row r="21" spans="1:12" ht="18.75" customHeight="1">
      <c r="A21" s="303">
        <v>18</v>
      </c>
      <c r="B21" s="310" t="s">
        <v>555</v>
      </c>
      <c r="C21" s="269">
        <v>8</v>
      </c>
      <c r="D21" s="306">
        <v>8.8</v>
      </c>
      <c r="E21" s="306">
        <v>7</v>
      </c>
      <c r="F21" s="306">
        <v>6.5</v>
      </c>
      <c r="G21" s="311">
        <v>7.75</v>
      </c>
      <c r="H21" s="312">
        <v>7.5</v>
      </c>
      <c r="I21" s="270">
        <f t="shared" si="0"/>
        <v>7.25</v>
      </c>
      <c r="J21" s="270">
        <f t="shared" si="1"/>
        <v>45.55</v>
      </c>
      <c r="K21" s="304" t="s">
        <v>295</v>
      </c>
      <c r="L21" s="304">
        <v>480108</v>
      </c>
    </row>
    <row r="22" spans="1:12" ht="18.75" customHeight="1">
      <c r="A22" s="303">
        <v>19</v>
      </c>
      <c r="B22" s="310" t="s">
        <v>556</v>
      </c>
      <c r="C22" s="269">
        <v>7</v>
      </c>
      <c r="D22" s="306">
        <v>7.5</v>
      </c>
      <c r="E22" s="306">
        <v>6</v>
      </c>
      <c r="F22" s="306">
        <v>6</v>
      </c>
      <c r="G22" s="311">
        <v>6.5</v>
      </c>
      <c r="H22" s="312">
        <v>4.5</v>
      </c>
      <c r="I22" s="270">
        <f t="shared" si="0"/>
        <v>5.666666666666667</v>
      </c>
      <c r="J22" s="270">
        <f t="shared" si="1"/>
        <v>37.5</v>
      </c>
      <c r="K22" s="304" t="s">
        <v>295</v>
      </c>
      <c r="L22" s="304">
        <v>480110</v>
      </c>
    </row>
    <row r="23" spans="1:12" ht="18.75" customHeight="1">
      <c r="A23" s="303">
        <v>20</v>
      </c>
      <c r="B23" s="310" t="s">
        <v>557</v>
      </c>
      <c r="C23" s="269">
        <v>8</v>
      </c>
      <c r="D23" s="306">
        <v>7.4</v>
      </c>
      <c r="E23" s="306">
        <v>4</v>
      </c>
      <c r="F23" s="306">
        <v>6.25</v>
      </c>
      <c r="G23" s="311">
        <v>7.5</v>
      </c>
      <c r="H23" s="312">
        <v>4.5</v>
      </c>
      <c r="I23" s="270">
        <f t="shared" si="0"/>
        <v>6.083333333333333</v>
      </c>
      <c r="J23" s="270">
        <f t="shared" si="1"/>
        <v>37.65</v>
      </c>
      <c r="K23" s="304" t="s">
        <v>295</v>
      </c>
      <c r="L23" s="304">
        <v>480115</v>
      </c>
    </row>
    <row r="24" spans="1:12" ht="18.75" customHeight="1">
      <c r="A24" s="303">
        <v>21</v>
      </c>
      <c r="B24" s="310" t="s">
        <v>558</v>
      </c>
      <c r="C24" s="269">
        <v>6</v>
      </c>
      <c r="D24" s="306">
        <v>7</v>
      </c>
      <c r="E24" s="306">
        <v>5</v>
      </c>
      <c r="F24" s="306">
        <v>5</v>
      </c>
      <c r="G24" s="311">
        <v>6</v>
      </c>
      <c r="H24" s="312">
        <v>6</v>
      </c>
      <c r="I24" s="270">
        <f t="shared" si="0"/>
        <v>5.666666666666667</v>
      </c>
      <c r="J24" s="270">
        <f t="shared" si="1"/>
        <v>35</v>
      </c>
      <c r="K24" s="304" t="s">
        <v>295</v>
      </c>
      <c r="L24" s="304">
        <v>480139</v>
      </c>
    </row>
    <row r="25" spans="1:12" ht="18.75" customHeight="1">
      <c r="A25" s="303">
        <v>22</v>
      </c>
      <c r="B25" s="310" t="s">
        <v>559</v>
      </c>
      <c r="C25" s="269">
        <v>6</v>
      </c>
      <c r="D25" s="306">
        <v>5.3</v>
      </c>
      <c r="E25" s="306">
        <v>5.5</v>
      </c>
      <c r="F25" s="306">
        <v>8</v>
      </c>
      <c r="G25" s="311">
        <v>6</v>
      </c>
      <c r="H25" s="312">
        <v>6.25</v>
      </c>
      <c r="I25" s="270">
        <f t="shared" si="0"/>
        <v>6.75</v>
      </c>
      <c r="J25" s="270">
        <f t="shared" si="1"/>
        <v>37.05</v>
      </c>
      <c r="K25" s="304" t="s">
        <v>295</v>
      </c>
      <c r="L25" s="304">
        <v>480140</v>
      </c>
    </row>
    <row r="26" spans="1:12" ht="18.75" customHeight="1">
      <c r="A26" s="303">
        <v>23</v>
      </c>
      <c r="B26" s="310" t="s">
        <v>560</v>
      </c>
      <c r="C26" s="269">
        <v>6.5</v>
      </c>
      <c r="D26" s="306">
        <v>5.6</v>
      </c>
      <c r="E26" s="306">
        <v>6.5</v>
      </c>
      <c r="F26" s="306">
        <v>6.25</v>
      </c>
      <c r="G26" s="311">
        <v>7.5</v>
      </c>
      <c r="H26" s="312">
        <v>4.75</v>
      </c>
      <c r="I26" s="270">
        <f t="shared" si="0"/>
        <v>6.166666666666667</v>
      </c>
      <c r="J26" s="270">
        <f t="shared" si="1"/>
        <v>37.1</v>
      </c>
      <c r="K26" s="304" t="s">
        <v>295</v>
      </c>
      <c r="L26" s="304">
        <v>480141</v>
      </c>
    </row>
    <row r="27" spans="1:12" ht="18.75" customHeight="1">
      <c r="A27" s="303">
        <v>24</v>
      </c>
      <c r="B27" s="310" t="s">
        <v>561</v>
      </c>
      <c r="C27" s="269">
        <v>6</v>
      </c>
      <c r="D27" s="306">
        <v>9.1</v>
      </c>
      <c r="E27" s="306">
        <v>8.5</v>
      </c>
      <c r="F27" s="306">
        <v>5.5</v>
      </c>
      <c r="G27" s="311">
        <v>7.5</v>
      </c>
      <c r="H27" s="312">
        <v>7</v>
      </c>
      <c r="I27" s="270">
        <f t="shared" si="0"/>
        <v>6.666666666666667</v>
      </c>
      <c r="J27" s="270">
        <f t="shared" si="1"/>
        <v>43.6</v>
      </c>
      <c r="K27" s="304" t="s">
        <v>295</v>
      </c>
      <c r="L27" s="304">
        <v>480151</v>
      </c>
    </row>
    <row r="28" spans="1:12" ht="18.75" customHeight="1">
      <c r="A28" s="303">
        <v>25</v>
      </c>
      <c r="B28" s="310" t="s">
        <v>562</v>
      </c>
      <c r="C28" s="269">
        <v>5</v>
      </c>
      <c r="D28" s="306">
        <v>8.2</v>
      </c>
      <c r="E28" s="306">
        <v>7.5</v>
      </c>
      <c r="F28" s="306">
        <v>5.75</v>
      </c>
      <c r="G28" s="311">
        <v>6.5</v>
      </c>
      <c r="H28" s="312">
        <v>5</v>
      </c>
      <c r="I28" s="270">
        <f t="shared" si="0"/>
        <v>5.75</v>
      </c>
      <c r="J28" s="270">
        <f t="shared" si="1"/>
        <v>37.95</v>
      </c>
      <c r="K28" s="304" t="s">
        <v>295</v>
      </c>
      <c r="L28" s="304">
        <v>480153</v>
      </c>
    </row>
    <row r="29" spans="1:12" ht="18.75" customHeight="1">
      <c r="A29" s="303">
        <v>26</v>
      </c>
      <c r="B29" s="310" t="s">
        <v>563</v>
      </c>
      <c r="C29" s="269">
        <v>7</v>
      </c>
      <c r="D29" s="306">
        <v>7.8</v>
      </c>
      <c r="E29" s="306">
        <v>6.5</v>
      </c>
      <c r="F29" s="306">
        <v>8.25</v>
      </c>
      <c r="G29" s="311">
        <v>7.5</v>
      </c>
      <c r="H29" s="312">
        <v>7.5</v>
      </c>
      <c r="I29" s="270">
        <f t="shared" si="0"/>
        <v>7.75</v>
      </c>
      <c r="J29" s="270">
        <f t="shared" si="1"/>
        <v>44.55</v>
      </c>
      <c r="K29" s="304" t="s">
        <v>295</v>
      </c>
      <c r="L29" s="304">
        <v>480176</v>
      </c>
    </row>
    <row r="30" spans="1:12" ht="18.75" customHeight="1">
      <c r="A30" s="303">
        <v>27</v>
      </c>
      <c r="B30" s="310" t="s">
        <v>564</v>
      </c>
      <c r="C30" s="269">
        <v>8.5</v>
      </c>
      <c r="D30" s="306">
        <v>6.7</v>
      </c>
      <c r="E30" s="306">
        <v>7</v>
      </c>
      <c r="F30" s="306">
        <v>7.5</v>
      </c>
      <c r="G30" s="311">
        <v>7</v>
      </c>
      <c r="H30" s="312">
        <v>6.75</v>
      </c>
      <c r="I30" s="270">
        <f t="shared" si="0"/>
        <v>7.083333333333333</v>
      </c>
      <c r="J30" s="270">
        <f t="shared" si="1"/>
        <v>43.45</v>
      </c>
      <c r="K30" s="304" t="s">
        <v>295</v>
      </c>
      <c r="L30" s="304">
        <v>480182</v>
      </c>
    </row>
    <row r="31" spans="1:12" ht="18.75" customHeight="1">
      <c r="A31" s="303">
        <v>28</v>
      </c>
      <c r="B31" s="310" t="s">
        <v>565</v>
      </c>
      <c r="C31" s="269">
        <v>8</v>
      </c>
      <c r="D31" s="306">
        <v>4.6</v>
      </c>
      <c r="E31" s="306">
        <v>7</v>
      </c>
      <c r="F31" s="306">
        <v>4.5</v>
      </c>
      <c r="G31" s="311">
        <v>7</v>
      </c>
      <c r="H31" s="312">
        <v>5</v>
      </c>
      <c r="I31" s="270">
        <f t="shared" si="0"/>
        <v>5.5</v>
      </c>
      <c r="J31" s="270">
        <f t="shared" si="1"/>
        <v>36.1</v>
      </c>
      <c r="K31" s="304" t="s">
        <v>295</v>
      </c>
      <c r="L31" s="304">
        <v>480183</v>
      </c>
    </row>
    <row r="32" spans="1:12" ht="18.75" customHeight="1">
      <c r="A32" s="303">
        <v>29</v>
      </c>
      <c r="B32" s="310" t="s">
        <v>566</v>
      </c>
      <c r="C32" s="269">
        <v>6</v>
      </c>
      <c r="D32" s="306">
        <v>7.5</v>
      </c>
      <c r="E32" s="306">
        <v>7.5</v>
      </c>
      <c r="F32" s="306">
        <v>4.75</v>
      </c>
      <c r="G32" s="311">
        <v>6</v>
      </c>
      <c r="H32" s="312">
        <v>5</v>
      </c>
      <c r="I32" s="270">
        <f t="shared" si="0"/>
        <v>5.25</v>
      </c>
      <c r="J32" s="270">
        <f t="shared" si="1"/>
        <v>36.75</v>
      </c>
      <c r="K32" s="304" t="s">
        <v>295</v>
      </c>
      <c r="L32" s="304">
        <v>480185</v>
      </c>
    </row>
    <row r="33" spans="1:12" ht="18.75" customHeight="1">
      <c r="A33" s="303">
        <v>30</v>
      </c>
      <c r="B33" s="310" t="s">
        <v>567</v>
      </c>
      <c r="C33" s="269">
        <v>8</v>
      </c>
      <c r="D33" s="306">
        <v>6.8</v>
      </c>
      <c r="E33" s="306">
        <v>7</v>
      </c>
      <c r="F33" s="306">
        <v>6.5</v>
      </c>
      <c r="G33" s="311">
        <v>7.75</v>
      </c>
      <c r="H33" s="312">
        <v>5</v>
      </c>
      <c r="I33" s="270">
        <f t="shared" si="0"/>
        <v>6.416666666666667</v>
      </c>
      <c r="J33" s="270">
        <f t="shared" si="1"/>
        <v>41.05</v>
      </c>
      <c r="K33" s="304" t="s">
        <v>295</v>
      </c>
      <c r="L33" s="304">
        <v>480187</v>
      </c>
    </row>
    <row r="34" spans="1:12" ht="18.75" customHeight="1">
      <c r="A34" s="303">
        <v>31</v>
      </c>
      <c r="B34" s="310" t="s">
        <v>568</v>
      </c>
      <c r="C34" s="269">
        <v>7</v>
      </c>
      <c r="D34" s="306">
        <v>8.6</v>
      </c>
      <c r="E34" s="306">
        <v>7.5</v>
      </c>
      <c r="F34" s="306">
        <v>6.25</v>
      </c>
      <c r="G34" s="311">
        <v>6</v>
      </c>
      <c r="H34" s="312">
        <v>6.75</v>
      </c>
      <c r="I34" s="270">
        <f t="shared" si="0"/>
        <v>6.333333333333333</v>
      </c>
      <c r="J34" s="270">
        <f t="shared" si="1"/>
        <v>42.1</v>
      </c>
      <c r="K34" s="304" t="s">
        <v>295</v>
      </c>
      <c r="L34" s="304">
        <v>480192</v>
      </c>
    </row>
    <row r="35" spans="1:12" ht="18.75" customHeight="1">
      <c r="A35" s="303">
        <v>32</v>
      </c>
      <c r="B35" s="310" t="s">
        <v>569</v>
      </c>
      <c r="C35" s="269">
        <v>5.5</v>
      </c>
      <c r="D35" s="306">
        <v>5.3</v>
      </c>
      <c r="E35" s="306">
        <v>3.5</v>
      </c>
      <c r="F35" s="306">
        <v>5.75</v>
      </c>
      <c r="G35" s="311">
        <v>5.5</v>
      </c>
      <c r="H35" s="312">
        <v>4</v>
      </c>
      <c r="I35" s="270">
        <f t="shared" si="0"/>
        <v>5.083333333333333</v>
      </c>
      <c r="J35" s="270">
        <f t="shared" si="1"/>
        <v>29.55</v>
      </c>
      <c r="K35" s="304" t="s">
        <v>295</v>
      </c>
      <c r="L35" s="304">
        <v>480198</v>
      </c>
    </row>
    <row r="36" spans="1:12" ht="18.75" customHeight="1">
      <c r="A36" s="303">
        <v>33</v>
      </c>
      <c r="B36" s="310" t="s">
        <v>570</v>
      </c>
      <c r="C36" s="269">
        <v>8.5</v>
      </c>
      <c r="D36" s="306">
        <v>6.6</v>
      </c>
      <c r="E36" s="306">
        <v>5.5</v>
      </c>
      <c r="F36" s="306">
        <v>7.25</v>
      </c>
      <c r="G36" s="311">
        <v>6</v>
      </c>
      <c r="H36" s="312">
        <v>6.25</v>
      </c>
      <c r="I36" s="270">
        <f aca="true" t="shared" si="2" ref="I36:I67">(F36+G36+H36)/3</f>
        <v>6.5</v>
      </c>
      <c r="J36" s="270">
        <f aca="true" t="shared" si="3" ref="J36:J67">C36+D36+E36+F36+G36+H36</f>
        <v>40.1</v>
      </c>
      <c r="K36" s="304" t="s">
        <v>295</v>
      </c>
      <c r="L36" s="304">
        <v>480203</v>
      </c>
    </row>
    <row r="37" spans="1:12" ht="18.75" customHeight="1">
      <c r="A37" s="303">
        <v>34</v>
      </c>
      <c r="B37" s="310" t="s">
        <v>571</v>
      </c>
      <c r="C37" s="269">
        <v>7</v>
      </c>
      <c r="D37" s="306">
        <v>6.8</v>
      </c>
      <c r="E37" s="306">
        <v>6</v>
      </c>
      <c r="F37" s="306">
        <v>6.25</v>
      </c>
      <c r="G37" s="311">
        <v>6.25</v>
      </c>
      <c r="H37" s="312">
        <v>5.75</v>
      </c>
      <c r="I37" s="270">
        <f t="shared" si="2"/>
        <v>6.083333333333333</v>
      </c>
      <c r="J37" s="270">
        <f t="shared" si="3"/>
        <v>38.05</v>
      </c>
      <c r="K37" s="304" t="s">
        <v>295</v>
      </c>
      <c r="L37" s="304">
        <v>480206</v>
      </c>
    </row>
    <row r="38" spans="1:12" ht="18.75" customHeight="1">
      <c r="A38" s="303">
        <v>35</v>
      </c>
      <c r="B38" s="310" t="s">
        <v>572</v>
      </c>
      <c r="C38" s="269">
        <v>7</v>
      </c>
      <c r="D38" s="306">
        <v>7.7</v>
      </c>
      <c r="E38" s="306">
        <v>7</v>
      </c>
      <c r="F38" s="306">
        <v>5.75</v>
      </c>
      <c r="G38" s="311">
        <v>7.5</v>
      </c>
      <c r="H38" s="312">
        <v>7</v>
      </c>
      <c r="I38" s="270">
        <f t="shared" si="2"/>
        <v>6.75</v>
      </c>
      <c r="J38" s="270">
        <f t="shared" si="3"/>
        <v>41.95</v>
      </c>
      <c r="K38" s="304" t="s">
        <v>295</v>
      </c>
      <c r="L38" s="304">
        <v>480215</v>
      </c>
    </row>
    <row r="39" spans="1:12" ht="18.75" customHeight="1">
      <c r="A39" s="303">
        <v>36</v>
      </c>
      <c r="B39" s="310" t="s">
        <v>573</v>
      </c>
      <c r="C39" s="269">
        <v>8</v>
      </c>
      <c r="D39" s="306">
        <v>6.6</v>
      </c>
      <c r="E39" s="306">
        <v>6</v>
      </c>
      <c r="F39" s="306">
        <v>5.5</v>
      </c>
      <c r="G39" s="311">
        <v>6.75</v>
      </c>
      <c r="H39" s="312">
        <v>8.75</v>
      </c>
      <c r="I39" s="270">
        <f t="shared" si="2"/>
        <v>7</v>
      </c>
      <c r="J39" s="270">
        <f t="shared" si="3"/>
        <v>41.6</v>
      </c>
      <c r="K39" s="304" t="s">
        <v>295</v>
      </c>
      <c r="L39" s="304">
        <v>480221</v>
      </c>
    </row>
    <row r="40" spans="1:12" ht="18.75" customHeight="1">
      <c r="A40" s="303">
        <v>37</v>
      </c>
      <c r="B40" s="310" t="s">
        <v>574</v>
      </c>
      <c r="C40" s="269">
        <v>8</v>
      </c>
      <c r="D40" s="306">
        <v>5.3</v>
      </c>
      <c r="E40" s="306">
        <v>6.5</v>
      </c>
      <c r="F40" s="306">
        <v>5</v>
      </c>
      <c r="G40" s="311">
        <v>6.5</v>
      </c>
      <c r="H40" s="312">
        <v>5.25</v>
      </c>
      <c r="I40" s="270">
        <f t="shared" si="2"/>
        <v>5.583333333333333</v>
      </c>
      <c r="J40" s="270">
        <f t="shared" si="3"/>
        <v>36.55</v>
      </c>
      <c r="K40" s="304" t="s">
        <v>295</v>
      </c>
      <c r="L40" s="304">
        <v>480237</v>
      </c>
    </row>
    <row r="41" spans="1:12" ht="18.75" customHeight="1">
      <c r="A41" s="303">
        <v>38</v>
      </c>
      <c r="B41" s="310" t="s">
        <v>575</v>
      </c>
      <c r="C41" s="269">
        <v>6</v>
      </c>
      <c r="D41" s="306">
        <v>8.4</v>
      </c>
      <c r="E41" s="306">
        <v>6</v>
      </c>
      <c r="F41" s="306">
        <v>7.5</v>
      </c>
      <c r="G41" s="311">
        <v>7</v>
      </c>
      <c r="H41" s="312">
        <v>7.75</v>
      </c>
      <c r="I41" s="270">
        <f t="shared" si="2"/>
        <v>7.416666666666667</v>
      </c>
      <c r="J41" s="270">
        <f t="shared" si="3"/>
        <v>42.65</v>
      </c>
      <c r="K41" s="304" t="s">
        <v>295</v>
      </c>
      <c r="L41" s="304">
        <v>480239</v>
      </c>
    </row>
    <row r="42" spans="1:12" ht="18.75" customHeight="1">
      <c r="A42" s="303">
        <v>39</v>
      </c>
      <c r="B42" s="310" t="s">
        <v>576</v>
      </c>
      <c r="C42" s="269">
        <v>6</v>
      </c>
      <c r="D42" s="306">
        <v>7.6</v>
      </c>
      <c r="E42" s="306">
        <v>6</v>
      </c>
      <c r="F42" s="306">
        <v>7.5</v>
      </c>
      <c r="G42" s="311">
        <v>6.5</v>
      </c>
      <c r="H42" s="312">
        <v>6.75</v>
      </c>
      <c r="I42" s="270">
        <f t="shared" si="2"/>
        <v>6.916666666666667</v>
      </c>
      <c r="J42" s="270">
        <f t="shared" si="3"/>
        <v>40.35</v>
      </c>
      <c r="K42" s="304" t="s">
        <v>295</v>
      </c>
      <c r="L42" s="304">
        <v>480240</v>
      </c>
    </row>
    <row r="43" spans="1:12" ht="18.75" customHeight="1">
      <c r="A43" s="303">
        <v>40</v>
      </c>
      <c r="B43" s="310" t="s">
        <v>577</v>
      </c>
      <c r="C43" s="269">
        <v>7</v>
      </c>
      <c r="D43" s="306">
        <v>6</v>
      </c>
      <c r="E43" s="306">
        <v>6</v>
      </c>
      <c r="F43" s="306">
        <v>4.75</v>
      </c>
      <c r="G43" s="311">
        <v>6.5</v>
      </c>
      <c r="H43" s="312">
        <v>4</v>
      </c>
      <c r="I43" s="270">
        <f t="shared" si="2"/>
        <v>5.083333333333333</v>
      </c>
      <c r="J43" s="270">
        <f t="shared" si="3"/>
        <v>34.25</v>
      </c>
      <c r="K43" s="304" t="s">
        <v>295</v>
      </c>
      <c r="L43" s="304">
        <v>480251</v>
      </c>
    </row>
    <row r="44" spans="1:12" ht="15.75">
      <c r="A44" s="303">
        <v>41</v>
      </c>
      <c r="B44" s="310" t="s">
        <v>578</v>
      </c>
      <c r="C44" s="269">
        <v>7</v>
      </c>
      <c r="D44" s="306">
        <v>6.2</v>
      </c>
      <c r="E44" s="306">
        <v>6.5</v>
      </c>
      <c r="F44" s="306">
        <v>5.25</v>
      </c>
      <c r="G44" s="311">
        <v>6.75</v>
      </c>
      <c r="H44" s="312">
        <v>6.5</v>
      </c>
      <c r="I44" s="270">
        <f t="shared" si="2"/>
        <v>6.166666666666667</v>
      </c>
      <c r="J44" s="270">
        <f t="shared" si="3"/>
        <v>38.2</v>
      </c>
      <c r="K44" s="304" t="s">
        <v>295</v>
      </c>
      <c r="L44" s="304">
        <v>480260</v>
      </c>
    </row>
    <row r="45" spans="1:12" ht="15.75">
      <c r="A45" s="303">
        <v>42</v>
      </c>
      <c r="B45" s="310" t="s">
        <v>579</v>
      </c>
      <c r="C45" s="269">
        <v>6</v>
      </c>
      <c r="D45" s="306">
        <v>5.6</v>
      </c>
      <c r="E45" s="306">
        <v>3.5</v>
      </c>
      <c r="F45" s="306">
        <v>6.25</v>
      </c>
      <c r="G45" s="311">
        <v>6.5</v>
      </c>
      <c r="H45" s="312">
        <v>5.25</v>
      </c>
      <c r="I45" s="270">
        <f t="shared" si="2"/>
        <v>6</v>
      </c>
      <c r="J45" s="270">
        <f t="shared" si="3"/>
        <v>33.1</v>
      </c>
      <c r="K45" s="304" t="s">
        <v>295</v>
      </c>
      <c r="L45" s="304">
        <v>480277</v>
      </c>
    </row>
    <row r="46" spans="1:12" ht="15.75">
      <c r="A46" s="303">
        <v>43</v>
      </c>
      <c r="B46" s="310" t="s">
        <v>580</v>
      </c>
      <c r="C46" s="269">
        <v>5.25</v>
      </c>
      <c r="D46" s="306">
        <v>5.3</v>
      </c>
      <c r="E46" s="306">
        <v>6.5</v>
      </c>
      <c r="F46" s="306">
        <v>6</v>
      </c>
      <c r="G46" s="311">
        <v>6.5</v>
      </c>
      <c r="H46" s="312">
        <v>6.75</v>
      </c>
      <c r="I46" s="270">
        <f t="shared" si="2"/>
        <v>6.416666666666667</v>
      </c>
      <c r="J46" s="270">
        <f t="shared" si="3"/>
        <v>36.3</v>
      </c>
      <c r="K46" s="304" t="s">
        <v>295</v>
      </c>
      <c r="L46" s="304">
        <v>480278</v>
      </c>
    </row>
    <row r="47" spans="1:12" ht="15.75">
      <c r="A47" s="303">
        <v>44</v>
      </c>
      <c r="B47" s="310" t="s">
        <v>581</v>
      </c>
      <c r="C47" s="269">
        <v>6.5</v>
      </c>
      <c r="D47" s="306">
        <v>6.2</v>
      </c>
      <c r="E47" s="306">
        <v>6</v>
      </c>
      <c r="F47" s="306">
        <v>7</v>
      </c>
      <c r="G47" s="311">
        <v>6.5</v>
      </c>
      <c r="H47" s="312">
        <v>5.25</v>
      </c>
      <c r="I47" s="270">
        <f t="shared" si="2"/>
        <v>6.25</v>
      </c>
      <c r="J47" s="270">
        <f t="shared" si="3"/>
        <v>37.45</v>
      </c>
      <c r="K47" s="304" t="s">
        <v>295</v>
      </c>
      <c r="L47" s="304">
        <v>480282</v>
      </c>
    </row>
    <row r="48" spans="1:12" ht="15.75">
      <c r="A48" s="303">
        <v>45</v>
      </c>
      <c r="B48" s="310" t="s">
        <v>582</v>
      </c>
      <c r="C48" s="269">
        <v>6</v>
      </c>
      <c r="D48" s="306">
        <v>4.1</v>
      </c>
      <c r="E48" s="306">
        <v>4.5</v>
      </c>
      <c r="F48" s="306">
        <v>6.25</v>
      </c>
      <c r="G48" s="311">
        <v>6.5</v>
      </c>
      <c r="H48" s="312">
        <v>5</v>
      </c>
      <c r="I48" s="270">
        <f t="shared" si="2"/>
        <v>5.916666666666667</v>
      </c>
      <c r="J48" s="270">
        <f t="shared" si="3"/>
        <v>32.35</v>
      </c>
      <c r="K48" s="304" t="s">
        <v>295</v>
      </c>
      <c r="L48" s="304">
        <v>480283</v>
      </c>
    </row>
    <row r="49" spans="1:12" ht="15.75">
      <c r="A49" s="303">
        <v>46</v>
      </c>
      <c r="B49" s="310" t="s">
        <v>591</v>
      </c>
      <c r="C49" s="269">
        <v>7</v>
      </c>
      <c r="D49" s="306">
        <v>8.8</v>
      </c>
      <c r="E49" s="306">
        <v>6.5</v>
      </c>
      <c r="F49" s="306">
        <v>7.25</v>
      </c>
      <c r="G49" s="311">
        <v>6.5</v>
      </c>
      <c r="H49" s="312">
        <v>5.5</v>
      </c>
      <c r="I49" s="270">
        <f t="shared" si="2"/>
        <v>6.416666666666667</v>
      </c>
      <c r="J49" s="270">
        <f t="shared" si="3"/>
        <v>41.55</v>
      </c>
      <c r="K49" s="304" t="s">
        <v>365</v>
      </c>
      <c r="L49" s="304">
        <v>480001</v>
      </c>
    </row>
    <row r="50" spans="1:12" ht="15.75">
      <c r="A50" s="303">
        <v>47</v>
      </c>
      <c r="B50" s="310" t="s">
        <v>592</v>
      </c>
      <c r="C50" s="269">
        <v>7.5</v>
      </c>
      <c r="D50" s="306">
        <v>5.5</v>
      </c>
      <c r="E50" s="306">
        <v>3</v>
      </c>
      <c r="F50" s="306">
        <v>6</v>
      </c>
      <c r="G50" s="311">
        <v>5.5</v>
      </c>
      <c r="H50" s="312">
        <v>8</v>
      </c>
      <c r="I50" s="270">
        <f t="shared" si="2"/>
        <v>6.5</v>
      </c>
      <c r="J50" s="270">
        <f t="shared" si="3"/>
        <v>35.5</v>
      </c>
      <c r="K50" s="304" t="s">
        <v>365</v>
      </c>
      <c r="L50" s="304">
        <v>480012</v>
      </c>
    </row>
    <row r="51" spans="1:12" ht="15.75">
      <c r="A51" s="303">
        <v>48</v>
      </c>
      <c r="B51" s="310" t="s">
        <v>593</v>
      </c>
      <c r="C51" s="269">
        <v>5</v>
      </c>
      <c r="D51" s="306">
        <v>4</v>
      </c>
      <c r="E51" s="306">
        <v>5</v>
      </c>
      <c r="F51" s="306">
        <v>4.75</v>
      </c>
      <c r="G51" s="311">
        <v>4.75</v>
      </c>
      <c r="H51" s="312">
        <v>5</v>
      </c>
      <c r="I51" s="270">
        <f t="shared" si="2"/>
        <v>4.833333333333333</v>
      </c>
      <c r="J51" s="270">
        <f t="shared" si="3"/>
        <v>28.5</v>
      </c>
      <c r="K51" s="304" t="s">
        <v>365</v>
      </c>
      <c r="L51" s="304">
        <v>480022</v>
      </c>
    </row>
    <row r="52" spans="1:12" ht="15.75">
      <c r="A52" s="303">
        <v>49</v>
      </c>
      <c r="B52" s="310" t="s">
        <v>594</v>
      </c>
      <c r="C52" s="269">
        <v>8.5</v>
      </c>
      <c r="D52" s="306">
        <v>8.5</v>
      </c>
      <c r="E52" s="306">
        <v>5</v>
      </c>
      <c r="F52" s="306">
        <v>6</v>
      </c>
      <c r="G52" s="311">
        <v>6.25</v>
      </c>
      <c r="H52" s="312">
        <v>6.25</v>
      </c>
      <c r="I52" s="270">
        <f t="shared" si="2"/>
        <v>6.166666666666667</v>
      </c>
      <c r="J52" s="270">
        <f t="shared" si="3"/>
        <v>40.5</v>
      </c>
      <c r="K52" s="304" t="s">
        <v>365</v>
      </c>
      <c r="L52" s="304">
        <v>480028</v>
      </c>
    </row>
    <row r="53" spans="1:12" ht="15.75">
      <c r="A53" s="303">
        <v>50</v>
      </c>
      <c r="B53" s="310" t="s">
        <v>595</v>
      </c>
      <c r="C53" s="269">
        <v>8</v>
      </c>
      <c r="D53" s="306">
        <v>7</v>
      </c>
      <c r="E53" s="306">
        <v>4</v>
      </c>
      <c r="F53" s="306">
        <v>6.25</v>
      </c>
      <c r="G53" s="311">
        <v>6</v>
      </c>
      <c r="H53" s="312">
        <v>4.25</v>
      </c>
      <c r="I53" s="270">
        <f t="shared" si="2"/>
        <v>5.5</v>
      </c>
      <c r="J53" s="270">
        <f t="shared" si="3"/>
        <v>35.5</v>
      </c>
      <c r="K53" s="304" t="s">
        <v>365</v>
      </c>
      <c r="L53" s="304">
        <v>480044</v>
      </c>
    </row>
    <row r="54" spans="1:12" ht="15.75">
      <c r="A54" s="303">
        <v>51</v>
      </c>
      <c r="B54" s="310" t="s">
        <v>596</v>
      </c>
      <c r="C54" s="269">
        <v>5</v>
      </c>
      <c r="D54" s="306">
        <v>9.1</v>
      </c>
      <c r="E54" s="306">
        <v>3.5</v>
      </c>
      <c r="F54" s="306">
        <v>9</v>
      </c>
      <c r="G54" s="311">
        <v>7</v>
      </c>
      <c r="H54" s="312">
        <v>4.75</v>
      </c>
      <c r="I54" s="270">
        <f t="shared" si="2"/>
        <v>6.916666666666667</v>
      </c>
      <c r="J54" s="270">
        <f t="shared" si="3"/>
        <v>38.35</v>
      </c>
      <c r="K54" s="304" t="s">
        <v>365</v>
      </c>
      <c r="L54" s="304">
        <v>480055</v>
      </c>
    </row>
    <row r="55" spans="1:12" ht="15.75">
      <c r="A55" s="303">
        <v>52</v>
      </c>
      <c r="B55" s="310" t="s">
        <v>597</v>
      </c>
      <c r="C55" s="269">
        <v>9</v>
      </c>
      <c r="D55" s="306">
        <v>5.9</v>
      </c>
      <c r="E55" s="306">
        <v>6.5</v>
      </c>
      <c r="F55" s="306">
        <v>7.5</v>
      </c>
      <c r="G55" s="311">
        <v>7</v>
      </c>
      <c r="H55" s="312">
        <v>7.75</v>
      </c>
      <c r="I55" s="270">
        <f t="shared" si="2"/>
        <v>7.416666666666667</v>
      </c>
      <c r="J55" s="270">
        <f t="shared" si="3"/>
        <v>43.65</v>
      </c>
      <c r="K55" s="304" t="s">
        <v>365</v>
      </c>
      <c r="L55" s="304">
        <v>480061</v>
      </c>
    </row>
    <row r="56" spans="1:12" ht="15.75">
      <c r="A56" s="303">
        <v>53</v>
      </c>
      <c r="B56" s="310" t="s">
        <v>598</v>
      </c>
      <c r="C56" s="269">
        <v>8.5</v>
      </c>
      <c r="D56" s="306">
        <v>7.5</v>
      </c>
      <c r="E56" s="306">
        <v>6.5</v>
      </c>
      <c r="F56" s="306">
        <v>8.25</v>
      </c>
      <c r="G56" s="311">
        <v>7.5</v>
      </c>
      <c r="H56" s="312">
        <v>7.25</v>
      </c>
      <c r="I56" s="270">
        <f t="shared" si="2"/>
        <v>7.666666666666667</v>
      </c>
      <c r="J56" s="270">
        <f t="shared" si="3"/>
        <v>45.5</v>
      </c>
      <c r="K56" s="304" t="s">
        <v>365</v>
      </c>
      <c r="L56" s="304">
        <v>480077</v>
      </c>
    </row>
    <row r="57" spans="1:12" ht="15.75">
      <c r="A57" s="303">
        <v>54</v>
      </c>
      <c r="B57" s="310" t="s">
        <v>599</v>
      </c>
      <c r="C57" s="269">
        <v>4.5</v>
      </c>
      <c r="D57" s="306">
        <v>7.6</v>
      </c>
      <c r="E57" s="306">
        <v>6.5</v>
      </c>
      <c r="F57" s="306">
        <v>7.75</v>
      </c>
      <c r="G57" s="311">
        <v>7.5</v>
      </c>
      <c r="H57" s="312">
        <v>7</v>
      </c>
      <c r="I57" s="270">
        <f t="shared" si="2"/>
        <v>7.416666666666667</v>
      </c>
      <c r="J57" s="270">
        <f t="shared" si="3"/>
        <v>40.85</v>
      </c>
      <c r="K57" s="304" t="s">
        <v>365</v>
      </c>
      <c r="L57" s="304">
        <v>480078</v>
      </c>
    </row>
    <row r="58" spans="1:12" ht="15.75">
      <c r="A58" s="303">
        <v>55</v>
      </c>
      <c r="B58" s="310" t="s">
        <v>600</v>
      </c>
      <c r="C58" s="269">
        <v>5</v>
      </c>
      <c r="D58" s="306">
        <v>6.7</v>
      </c>
      <c r="E58" s="306">
        <v>5.5</v>
      </c>
      <c r="F58" s="306">
        <v>6.75</v>
      </c>
      <c r="G58" s="311">
        <v>8</v>
      </c>
      <c r="H58" s="312">
        <v>7</v>
      </c>
      <c r="I58" s="270">
        <f t="shared" si="2"/>
        <v>7.25</v>
      </c>
      <c r="J58" s="270">
        <f t="shared" si="3"/>
        <v>38.95</v>
      </c>
      <c r="K58" s="304" t="s">
        <v>365</v>
      </c>
      <c r="L58" s="304">
        <v>480082</v>
      </c>
    </row>
    <row r="59" spans="1:12" ht="15.75">
      <c r="A59" s="303">
        <v>56</v>
      </c>
      <c r="B59" s="310" t="s">
        <v>601</v>
      </c>
      <c r="C59" s="269">
        <v>7.5</v>
      </c>
      <c r="D59" s="306">
        <v>6.3</v>
      </c>
      <c r="E59" s="306">
        <v>6</v>
      </c>
      <c r="F59" s="306">
        <v>5.75</v>
      </c>
      <c r="G59" s="311">
        <v>8</v>
      </c>
      <c r="H59" s="312">
        <v>6.5</v>
      </c>
      <c r="I59" s="270">
        <f t="shared" si="2"/>
        <v>6.75</v>
      </c>
      <c r="J59" s="270">
        <f t="shared" si="3"/>
        <v>40.05</v>
      </c>
      <c r="K59" s="304" t="s">
        <v>365</v>
      </c>
      <c r="L59" s="304">
        <v>480092</v>
      </c>
    </row>
    <row r="60" spans="1:12" ht="15.75">
      <c r="A60" s="303">
        <v>57</v>
      </c>
      <c r="B60" s="310" t="s">
        <v>602</v>
      </c>
      <c r="C60" s="269">
        <v>6.5</v>
      </c>
      <c r="D60" s="306">
        <v>5.9</v>
      </c>
      <c r="E60" s="306">
        <v>6</v>
      </c>
      <c r="F60" s="306">
        <v>5.5</v>
      </c>
      <c r="G60" s="311">
        <v>7.5</v>
      </c>
      <c r="H60" s="312">
        <v>6</v>
      </c>
      <c r="I60" s="270">
        <f t="shared" si="2"/>
        <v>6.333333333333333</v>
      </c>
      <c r="J60" s="270">
        <f t="shared" si="3"/>
        <v>37.4</v>
      </c>
      <c r="K60" s="304" t="s">
        <v>365</v>
      </c>
      <c r="L60" s="304">
        <v>480093</v>
      </c>
    </row>
    <row r="61" spans="1:12" ht="15.75">
      <c r="A61" s="303">
        <v>58</v>
      </c>
      <c r="B61" s="310" t="s">
        <v>603</v>
      </c>
      <c r="C61" s="269">
        <v>7.5</v>
      </c>
      <c r="D61" s="306">
        <v>5.8</v>
      </c>
      <c r="E61" s="306">
        <v>4</v>
      </c>
      <c r="F61" s="306">
        <v>5</v>
      </c>
      <c r="G61" s="311">
        <v>6.5</v>
      </c>
      <c r="H61" s="312">
        <v>4.5</v>
      </c>
      <c r="I61" s="270">
        <f t="shared" si="2"/>
        <v>5.333333333333333</v>
      </c>
      <c r="J61" s="270">
        <f t="shared" si="3"/>
        <v>33.3</v>
      </c>
      <c r="K61" s="304" t="s">
        <v>365</v>
      </c>
      <c r="L61" s="304">
        <v>480103</v>
      </c>
    </row>
    <row r="62" spans="1:12" ht="15.75">
      <c r="A62" s="303">
        <v>59</v>
      </c>
      <c r="B62" s="310" t="s">
        <v>604</v>
      </c>
      <c r="C62" s="269">
        <v>6.5</v>
      </c>
      <c r="D62" s="306">
        <v>4.6</v>
      </c>
      <c r="E62" s="306">
        <v>5.5</v>
      </c>
      <c r="F62" s="306">
        <v>6</v>
      </c>
      <c r="G62" s="311">
        <v>7.5</v>
      </c>
      <c r="H62" s="312">
        <v>3.5</v>
      </c>
      <c r="I62" s="270">
        <f t="shared" si="2"/>
        <v>5.666666666666667</v>
      </c>
      <c r="J62" s="270">
        <f t="shared" si="3"/>
        <v>33.6</v>
      </c>
      <c r="K62" s="304" t="s">
        <v>365</v>
      </c>
      <c r="L62" s="304">
        <v>480111</v>
      </c>
    </row>
    <row r="63" spans="1:12" ht="15.75">
      <c r="A63" s="303">
        <v>60</v>
      </c>
      <c r="B63" s="310" t="s">
        <v>605</v>
      </c>
      <c r="C63" s="269">
        <v>6</v>
      </c>
      <c r="D63" s="306">
        <v>7.9</v>
      </c>
      <c r="E63" s="306">
        <v>2.5</v>
      </c>
      <c r="F63" s="306">
        <v>6.75</v>
      </c>
      <c r="G63" s="311">
        <v>8</v>
      </c>
      <c r="H63" s="312">
        <v>3</v>
      </c>
      <c r="I63" s="270">
        <f t="shared" si="2"/>
        <v>5.916666666666667</v>
      </c>
      <c r="J63" s="270">
        <f t="shared" si="3"/>
        <v>34.15</v>
      </c>
      <c r="K63" s="304" t="s">
        <v>365</v>
      </c>
      <c r="L63" s="304">
        <v>480113</v>
      </c>
    </row>
    <row r="64" spans="1:12" ht="15.75">
      <c r="A64" s="303">
        <v>61</v>
      </c>
      <c r="B64" s="310" t="s">
        <v>606</v>
      </c>
      <c r="C64" s="269">
        <v>8</v>
      </c>
      <c r="D64" s="306">
        <v>7.5</v>
      </c>
      <c r="E64" s="306">
        <v>4.5</v>
      </c>
      <c r="F64" s="306">
        <v>7.5</v>
      </c>
      <c r="G64" s="311">
        <v>8</v>
      </c>
      <c r="H64" s="312">
        <v>6.5</v>
      </c>
      <c r="I64" s="270">
        <f t="shared" si="2"/>
        <v>7.333333333333333</v>
      </c>
      <c r="J64" s="270">
        <f t="shared" si="3"/>
        <v>42</v>
      </c>
      <c r="K64" s="304" t="s">
        <v>365</v>
      </c>
      <c r="L64" s="304">
        <v>480116</v>
      </c>
    </row>
    <row r="65" spans="1:12" ht="15.75">
      <c r="A65" s="303">
        <v>62</v>
      </c>
      <c r="B65" s="310" t="s">
        <v>607</v>
      </c>
      <c r="C65" s="269">
        <v>7</v>
      </c>
      <c r="D65" s="306">
        <v>8.1</v>
      </c>
      <c r="E65" s="306">
        <v>3.5</v>
      </c>
      <c r="F65" s="306">
        <v>6.5</v>
      </c>
      <c r="G65" s="311">
        <v>6</v>
      </c>
      <c r="H65" s="312">
        <v>5</v>
      </c>
      <c r="I65" s="270">
        <f t="shared" si="2"/>
        <v>5.833333333333333</v>
      </c>
      <c r="J65" s="270">
        <f t="shared" si="3"/>
        <v>36.1</v>
      </c>
      <c r="K65" s="304" t="s">
        <v>365</v>
      </c>
      <c r="L65" s="304">
        <v>480130</v>
      </c>
    </row>
    <row r="66" spans="1:12" ht="15.75">
      <c r="A66" s="303">
        <v>63</v>
      </c>
      <c r="B66" s="310" t="s">
        <v>608</v>
      </c>
      <c r="C66" s="269">
        <v>5.5</v>
      </c>
      <c r="D66" s="306">
        <v>5.6</v>
      </c>
      <c r="E66" s="306">
        <v>4</v>
      </c>
      <c r="F66" s="306">
        <v>4</v>
      </c>
      <c r="G66" s="311">
        <v>7</v>
      </c>
      <c r="H66" s="312">
        <v>5.75</v>
      </c>
      <c r="I66" s="270">
        <f t="shared" si="2"/>
        <v>5.583333333333333</v>
      </c>
      <c r="J66" s="270">
        <f t="shared" si="3"/>
        <v>31.85</v>
      </c>
      <c r="K66" s="304" t="s">
        <v>365</v>
      </c>
      <c r="L66" s="304">
        <v>480131</v>
      </c>
    </row>
    <row r="67" spans="1:12" ht="15.75">
      <c r="A67" s="303">
        <v>64</v>
      </c>
      <c r="B67" s="310" t="s">
        <v>609</v>
      </c>
      <c r="C67" s="269">
        <v>6</v>
      </c>
      <c r="D67" s="306">
        <v>7.5</v>
      </c>
      <c r="E67" s="306">
        <v>3.5</v>
      </c>
      <c r="F67" s="306">
        <v>7.75</v>
      </c>
      <c r="G67" s="311">
        <v>7.5</v>
      </c>
      <c r="H67" s="312">
        <v>5.25</v>
      </c>
      <c r="I67" s="270">
        <f t="shared" si="2"/>
        <v>6.833333333333333</v>
      </c>
      <c r="J67" s="270">
        <f t="shared" si="3"/>
        <v>37.5</v>
      </c>
      <c r="K67" s="304" t="s">
        <v>365</v>
      </c>
      <c r="L67" s="304">
        <v>480167</v>
      </c>
    </row>
    <row r="68" spans="1:12" ht="15.75">
      <c r="A68" s="303">
        <v>65</v>
      </c>
      <c r="B68" s="310" t="s">
        <v>610</v>
      </c>
      <c r="C68" s="269">
        <v>6</v>
      </c>
      <c r="D68" s="306">
        <v>5.3</v>
      </c>
      <c r="E68" s="306">
        <v>3.5</v>
      </c>
      <c r="F68" s="306">
        <v>6.25</v>
      </c>
      <c r="G68" s="311">
        <v>7.5</v>
      </c>
      <c r="H68" s="312">
        <v>3.75</v>
      </c>
      <c r="I68" s="270">
        <f aca="true" t="shared" si="4" ref="I68:I99">(F68+G68+H68)/3</f>
        <v>5.833333333333333</v>
      </c>
      <c r="J68" s="270">
        <f aca="true" t="shared" si="5" ref="J68:J99">C68+D68+E68+F68+G68+H68</f>
        <v>32.3</v>
      </c>
      <c r="K68" s="304" t="s">
        <v>365</v>
      </c>
      <c r="L68" s="304">
        <v>480168</v>
      </c>
    </row>
    <row r="69" spans="1:12" ht="15.75">
      <c r="A69" s="303">
        <v>66</v>
      </c>
      <c r="B69" s="310" t="s">
        <v>611</v>
      </c>
      <c r="C69" s="269">
        <v>6.5</v>
      </c>
      <c r="D69" s="306">
        <v>4.8</v>
      </c>
      <c r="E69" s="306">
        <v>4</v>
      </c>
      <c r="F69" s="306">
        <v>7</v>
      </c>
      <c r="G69" s="311">
        <v>5.5</v>
      </c>
      <c r="H69" s="312">
        <v>4.5</v>
      </c>
      <c r="I69" s="270">
        <f t="shared" si="4"/>
        <v>5.666666666666667</v>
      </c>
      <c r="J69" s="270">
        <f t="shared" si="5"/>
        <v>32.3</v>
      </c>
      <c r="K69" s="304" t="s">
        <v>365</v>
      </c>
      <c r="L69" s="304">
        <v>480181</v>
      </c>
    </row>
    <row r="70" spans="1:12" ht="15.75">
      <c r="A70" s="303">
        <v>67</v>
      </c>
      <c r="B70" s="310" t="s">
        <v>612</v>
      </c>
      <c r="C70" s="269">
        <v>7</v>
      </c>
      <c r="D70" s="306">
        <v>7.4</v>
      </c>
      <c r="E70" s="306">
        <v>5.5</v>
      </c>
      <c r="F70" s="306">
        <v>6.75</v>
      </c>
      <c r="G70" s="311">
        <v>6</v>
      </c>
      <c r="H70" s="312">
        <v>4</v>
      </c>
      <c r="I70" s="270">
        <f t="shared" si="4"/>
        <v>5.583333333333333</v>
      </c>
      <c r="J70" s="270">
        <f t="shared" si="5"/>
        <v>36.65</v>
      </c>
      <c r="K70" s="304" t="s">
        <v>365</v>
      </c>
      <c r="L70" s="304">
        <v>480196</v>
      </c>
    </row>
    <row r="71" spans="1:12" ht="15.75">
      <c r="A71" s="303">
        <v>68</v>
      </c>
      <c r="B71" s="310" t="s">
        <v>613</v>
      </c>
      <c r="C71" s="269">
        <v>8</v>
      </c>
      <c r="D71" s="306">
        <v>8.9</v>
      </c>
      <c r="E71" s="306">
        <v>6</v>
      </c>
      <c r="F71" s="306">
        <v>7</v>
      </c>
      <c r="G71" s="311">
        <v>6.75</v>
      </c>
      <c r="H71" s="312">
        <v>6.75</v>
      </c>
      <c r="I71" s="270">
        <f t="shared" si="4"/>
        <v>6.833333333333333</v>
      </c>
      <c r="J71" s="270">
        <f t="shared" si="5"/>
        <v>43.4</v>
      </c>
      <c r="K71" s="304" t="s">
        <v>365</v>
      </c>
      <c r="L71" s="304">
        <v>480207</v>
      </c>
    </row>
    <row r="72" spans="1:12" ht="15.75">
      <c r="A72" s="303">
        <v>69</v>
      </c>
      <c r="B72" s="310" t="s">
        <v>614</v>
      </c>
      <c r="C72" s="269">
        <v>7</v>
      </c>
      <c r="D72" s="306">
        <v>8.7</v>
      </c>
      <c r="E72" s="306">
        <v>7.5</v>
      </c>
      <c r="F72" s="306">
        <v>8</v>
      </c>
      <c r="G72" s="311">
        <v>8.5</v>
      </c>
      <c r="H72" s="312">
        <v>7.75</v>
      </c>
      <c r="I72" s="270">
        <f t="shared" si="4"/>
        <v>8.083333333333334</v>
      </c>
      <c r="J72" s="270">
        <f t="shared" si="5"/>
        <v>47.45</v>
      </c>
      <c r="K72" s="304" t="s">
        <v>365</v>
      </c>
      <c r="L72" s="304">
        <v>480212</v>
      </c>
    </row>
    <row r="73" spans="1:12" ht="15.75">
      <c r="A73" s="303">
        <v>70</v>
      </c>
      <c r="B73" s="310" t="s">
        <v>615</v>
      </c>
      <c r="C73" s="269">
        <v>5</v>
      </c>
      <c r="D73" s="306">
        <v>5.6</v>
      </c>
      <c r="E73" s="306">
        <v>2.5</v>
      </c>
      <c r="F73" s="306">
        <v>4</v>
      </c>
      <c r="G73" s="311">
        <v>5.5</v>
      </c>
      <c r="H73" s="312">
        <v>4.5</v>
      </c>
      <c r="I73" s="270">
        <f t="shared" si="4"/>
        <v>4.666666666666667</v>
      </c>
      <c r="J73" s="270">
        <f t="shared" si="5"/>
        <v>27.1</v>
      </c>
      <c r="K73" s="304" t="s">
        <v>365</v>
      </c>
      <c r="L73" s="304">
        <v>480222</v>
      </c>
    </row>
    <row r="74" spans="1:12" ht="15.75">
      <c r="A74" s="303">
        <v>71</v>
      </c>
      <c r="B74" s="310" t="s">
        <v>616</v>
      </c>
      <c r="C74" s="269">
        <v>7</v>
      </c>
      <c r="D74" s="306">
        <v>5.2</v>
      </c>
      <c r="E74" s="306">
        <v>3.5</v>
      </c>
      <c r="F74" s="306">
        <v>5</v>
      </c>
      <c r="G74" s="311">
        <v>5.75</v>
      </c>
      <c r="H74" s="312">
        <v>2.75</v>
      </c>
      <c r="I74" s="270">
        <f t="shared" si="4"/>
        <v>4.5</v>
      </c>
      <c r="J74" s="270">
        <f t="shared" si="5"/>
        <v>29.2</v>
      </c>
      <c r="K74" s="304" t="s">
        <v>365</v>
      </c>
      <c r="L74" s="304">
        <v>480224</v>
      </c>
    </row>
    <row r="75" spans="1:12" ht="15.75">
      <c r="A75" s="303">
        <v>72</v>
      </c>
      <c r="B75" s="310" t="s">
        <v>617</v>
      </c>
      <c r="C75" s="269">
        <v>6.5</v>
      </c>
      <c r="D75" s="306">
        <v>3.7</v>
      </c>
      <c r="E75" s="306">
        <v>4</v>
      </c>
      <c r="F75" s="306">
        <v>5.25</v>
      </c>
      <c r="G75" s="311">
        <v>5</v>
      </c>
      <c r="H75" s="312">
        <v>5.5</v>
      </c>
      <c r="I75" s="270">
        <f t="shared" si="4"/>
        <v>5.25</v>
      </c>
      <c r="J75" s="270">
        <f t="shared" si="5"/>
        <v>29.95</v>
      </c>
      <c r="K75" s="304" t="s">
        <v>365</v>
      </c>
      <c r="L75" s="304">
        <v>480226</v>
      </c>
    </row>
    <row r="76" spans="1:12" ht="15.75">
      <c r="A76" s="303">
        <v>73</v>
      </c>
      <c r="B76" s="310" t="s">
        <v>618</v>
      </c>
      <c r="C76" s="269">
        <v>7</v>
      </c>
      <c r="D76" s="306">
        <v>5</v>
      </c>
      <c r="E76" s="306">
        <v>7</v>
      </c>
      <c r="F76" s="306">
        <v>6.75</v>
      </c>
      <c r="G76" s="311">
        <v>8</v>
      </c>
      <c r="H76" s="312">
        <v>8</v>
      </c>
      <c r="I76" s="270">
        <f t="shared" si="4"/>
        <v>7.583333333333333</v>
      </c>
      <c r="J76" s="270">
        <f t="shared" si="5"/>
        <v>41.75</v>
      </c>
      <c r="K76" s="304" t="s">
        <v>365</v>
      </c>
      <c r="L76" s="304">
        <v>480243</v>
      </c>
    </row>
    <row r="77" spans="1:12" ht="15.75">
      <c r="A77" s="303">
        <v>74</v>
      </c>
      <c r="B77" s="310" t="s">
        <v>619</v>
      </c>
      <c r="C77" s="269"/>
      <c r="D77" s="306"/>
      <c r="E77" s="306"/>
      <c r="F77" s="306"/>
      <c r="G77" s="311"/>
      <c r="H77" s="312"/>
      <c r="I77" s="270"/>
      <c r="J77" s="270"/>
      <c r="K77" s="304" t="s">
        <v>365</v>
      </c>
      <c r="L77" s="304">
        <v>480247</v>
      </c>
    </row>
    <row r="78" spans="1:12" ht="15.75">
      <c r="A78" s="303">
        <v>75</v>
      </c>
      <c r="B78" s="310" t="s">
        <v>620</v>
      </c>
      <c r="C78" s="269">
        <v>7</v>
      </c>
      <c r="D78" s="306">
        <v>3.2</v>
      </c>
      <c r="E78" s="306">
        <v>3.5</v>
      </c>
      <c r="F78" s="306">
        <v>6.75</v>
      </c>
      <c r="G78" s="311">
        <v>7</v>
      </c>
      <c r="H78" s="312">
        <v>6.25</v>
      </c>
      <c r="I78" s="270">
        <f t="shared" si="4"/>
        <v>6.666666666666667</v>
      </c>
      <c r="J78" s="270">
        <f t="shared" si="5"/>
        <v>33.7</v>
      </c>
      <c r="K78" s="304" t="s">
        <v>365</v>
      </c>
      <c r="L78" s="304">
        <v>480254</v>
      </c>
    </row>
    <row r="79" spans="1:12" ht="15.75">
      <c r="A79" s="303">
        <v>76</v>
      </c>
      <c r="B79" s="310" t="s">
        <v>621</v>
      </c>
      <c r="C79" s="269">
        <v>7</v>
      </c>
      <c r="D79" s="306">
        <v>8.5</v>
      </c>
      <c r="E79" s="306">
        <v>3.5</v>
      </c>
      <c r="F79" s="306">
        <v>6</v>
      </c>
      <c r="G79" s="311">
        <v>7.5</v>
      </c>
      <c r="H79" s="312">
        <v>3.25</v>
      </c>
      <c r="I79" s="270">
        <f t="shared" si="4"/>
        <v>5.583333333333333</v>
      </c>
      <c r="J79" s="270">
        <f t="shared" si="5"/>
        <v>35.75</v>
      </c>
      <c r="K79" s="304" t="s">
        <v>365</v>
      </c>
      <c r="L79" s="304">
        <v>480269</v>
      </c>
    </row>
    <row r="80" spans="1:12" ht="15.75">
      <c r="A80" s="303">
        <v>77</v>
      </c>
      <c r="B80" s="310" t="s">
        <v>622</v>
      </c>
      <c r="C80" s="269">
        <v>8</v>
      </c>
      <c r="D80" s="306">
        <v>7.8</v>
      </c>
      <c r="E80" s="306">
        <v>9</v>
      </c>
      <c r="F80" s="306">
        <v>6.75</v>
      </c>
      <c r="G80" s="311">
        <v>7.5</v>
      </c>
      <c r="H80" s="312">
        <v>7.75</v>
      </c>
      <c r="I80" s="270">
        <f t="shared" si="4"/>
        <v>7.333333333333333</v>
      </c>
      <c r="J80" s="270">
        <f t="shared" si="5"/>
        <v>46.8</v>
      </c>
      <c r="K80" s="304" t="s">
        <v>365</v>
      </c>
      <c r="L80" s="304">
        <v>480279</v>
      </c>
    </row>
    <row r="81" spans="1:12" ht="15.75">
      <c r="A81" s="303">
        <v>78</v>
      </c>
      <c r="B81" s="310" t="s">
        <v>623</v>
      </c>
      <c r="C81" s="269">
        <v>6</v>
      </c>
      <c r="D81" s="306">
        <v>5.8</v>
      </c>
      <c r="E81" s="306">
        <v>5.5</v>
      </c>
      <c r="F81" s="306">
        <v>5.75</v>
      </c>
      <c r="G81" s="311">
        <v>7.5</v>
      </c>
      <c r="H81" s="312">
        <v>6.75</v>
      </c>
      <c r="I81" s="270">
        <f t="shared" si="4"/>
        <v>6.666666666666667</v>
      </c>
      <c r="J81" s="270">
        <f t="shared" si="5"/>
        <v>37.3</v>
      </c>
      <c r="K81" s="304" t="s">
        <v>381</v>
      </c>
      <c r="L81" s="304">
        <v>480005</v>
      </c>
    </row>
    <row r="82" spans="1:12" ht="15.75">
      <c r="A82" s="303">
        <v>79</v>
      </c>
      <c r="B82" s="310" t="s">
        <v>624</v>
      </c>
      <c r="C82" s="269">
        <v>5</v>
      </c>
      <c r="D82" s="306">
        <v>4.8</v>
      </c>
      <c r="E82" s="306">
        <v>4.5</v>
      </c>
      <c r="F82" s="306">
        <v>6</v>
      </c>
      <c r="G82" s="311">
        <v>4.5</v>
      </c>
      <c r="H82" s="312">
        <v>5</v>
      </c>
      <c r="I82" s="270">
        <f t="shared" si="4"/>
        <v>5.166666666666667</v>
      </c>
      <c r="J82" s="270">
        <f t="shared" si="5"/>
        <v>29.8</v>
      </c>
      <c r="K82" s="304" t="s">
        <v>381</v>
      </c>
      <c r="L82" s="304">
        <v>480015</v>
      </c>
    </row>
    <row r="83" spans="1:12" ht="15.75">
      <c r="A83" s="303">
        <v>80</v>
      </c>
      <c r="B83" s="310" t="s">
        <v>625</v>
      </c>
      <c r="C83" s="269">
        <v>5.5</v>
      </c>
      <c r="D83" s="306">
        <v>7.5</v>
      </c>
      <c r="E83" s="306">
        <v>4.5</v>
      </c>
      <c r="F83" s="306">
        <v>6</v>
      </c>
      <c r="G83" s="311">
        <v>6.5</v>
      </c>
      <c r="H83" s="312">
        <v>6.75</v>
      </c>
      <c r="I83" s="270">
        <f t="shared" si="4"/>
        <v>6.416666666666667</v>
      </c>
      <c r="J83" s="270">
        <f t="shared" si="5"/>
        <v>36.75</v>
      </c>
      <c r="K83" s="304" t="s">
        <v>381</v>
      </c>
      <c r="L83" s="304">
        <v>480020</v>
      </c>
    </row>
    <row r="84" spans="1:12" ht="15.75">
      <c r="A84" s="303">
        <v>81</v>
      </c>
      <c r="B84" s="310" t="s">
        <v>626</v>
      </c>
      <c r="C84" s="269">
        <v>6</v>
      </c>
      <c r="D84" s="306">
        <v>5.7</v>
      </c>
      <c r="E84" s="306">
        <v>4.5</v>
      </c>
      <c r="F84" s="306">
        <v>4.25</v>
      </c>
      <c r="G84" s="311">
        <v>6.5</v>
      </c>
      <c r="H84" s="312">
        <v>6.25</v>
      </c>
      <c r="I84" s="270">
        <f t="shared" si="4"/>
        <v>5.666666666666667</v>
      </c>
      <c r="J84" s="270">
        <f t="shared" si="5"/>
        <v>33.2</v>
      </c>
      <c r="K84" s="304" t="s">
        <v>381</v>
      </c>
      <c r="L84" s="304">
        <v>480026</v>
      </c>
    </row>
    <row r="85" spans="1:12" ht="15.75">
      <c r="A85" s="303">
        <v>82</v>
      </c>
      <c r="B85" s="310" t="s">
        <v>627</v>
      </c>
      <c r="C85" s="269">
        <v>7</v>
      </c>
      <c r="D85" s="306">
        <v>4.6</v>
      </c>
      <c r="E85" s="306">
        <v>5.5</v>
      </c>
      <c r="F85" s="306">
        <v>6</v>
      </c>
      <c r="G85" s="311">
        <v>6.5</v>
      </c>
      <c r="H85" s="312">
        <v>5.5</v>
      </c>
      <c r="I85" s="270">
        <f t="shared" si="4"/>
        <v>6</v>
      </c>
      <c r="J85" s="270">
        <f t="shared" si="5"/>
        <v>35.1</v>
      </c>
      <c r="K85" s="304" t="s">
        <v>381</v>
      </c>
      <c r="L85" s="304">
        <v>480043</v>
      </c>
    </row>
    <row r="86" spans="1:12" ht="15.75">
      <c r="A86" s="303">
        <v>83</v>
      </c>
      <c r="B86" s="310" t="s">
        <v>628</v>
      </c>
      <c r="C86" s="269">
        <v>7</v>
      </c>
      <c r="D86" s="306">
        <v>7.8</v>
      </c>
      <c r="E86" s="306">
        <v>2.5</v>
      </c>
      <c r="F86" s="306">
        <v>5.5</v>
      </c>
      <c r="G86" s="311">
        <v>6.5</v>
      </c>
      <c r="H86" s="312">
        <v>7</v>
      </c>
      <c r="I86" s="270">
        <f t="shared" si="4"/>
        <v>6.333333333333333</v>
      </c>
      <c r="J86" s="270">
        <f t="shared" si="5"/>
        <v>36.3</v>
      </c>
      <c r="K86" s="304" t="s">
        <v>381</v>
      </c>
      <c r="L86" s="304">
        <v>480051</v>
      </c>
    </row>
    <row r="87" spans="1:12" ht="15.75">
      <c r="A87" s="303">
        <v>84</v>
      </c>
      <c r="B87" s="310" t="s">
        <v>629</v>
      </c>
      <c r="C87" s="269">
        <v>7</v>
      </c>
      <c r="D87" s="306">
        <v>8.8</v>
      </c>
      <c r="E87" s="306">
        <v>4.5</v>
      </c>
      <c r="F87" s="306">
        <v>6</v>
      </c>
      <c r="G87" s="311">
        <v>6.5</v>
      </c>
      <c r="H87" s="312">
        <v>8</v>
      </c>
      <c r="I87" s="270">
        <f t="shared" si="4"/>
        <v>6.833333333333333</v>
      </c>
      <c r="J87" s="270">
        <f t="shared" si="5"/>
        <v>40.8</v>
      </c>
      <c r="K87" s="304" t="s">
        <v>381</v>
      </c>
      <c r="L87" s="304">
        <v>480052</v>
      </c>
    </row>
    <row r="88" spans="1:12" ht="15.75">
      <c r="A88" s="303">
        <v>85</v>
      </c>
      <c r="B88" s="310" t="s">
        <v>630</v>
      </c>
      <c r="C88" s="269">
        <v>5.5</v>
      </c>
      <c r="D88" s="306">
        <v>8.3</v>
      </c>
      <c r="E88" s="306">
        <v>5</v>
      </c>
      <c r="F88" s="306">
        <v>5.75</v>
      </c>
      <c r="G88" s="311">
        <v>7</v>
      </c>
      <c r="H88" s="312">
        <v>6.75</v>
      </c>
      <c r="I88" s="270">
        <f t="shared" si="4"/>
        <v>6.5</v>
      </c>
      <c r="J88" s="270">
        <f t="shared" si="5"/>
        <v>38.3</v>
      </c>
      <c r="K88" s="304" t="s">
        <v>381</v>
      </c>
      <c r="L88" s="304">
        <v>480058</v>
      </c>
    </row>
    <row r="89" spans="1:12" ht="15.75">
      <c r="A89" s="303">
        <v>86</v>
      </c>
      <c r="B89" s="310" t="s">
        <v>631</v>
      </c>
      <c r="C89" s="269">
        <v>7.5</v>
      </c>
      <c r="D89" s="306">
        <v>4.1</v>
      </c>
      <c r="E89" s="306">
        <v>5.5</v>
      </c>
      <c r="F89" s="306">
        <v>4.25</v>
      </c>
      <c r="G89" s="311">
        <v>6.5</v>
      </c>
      <c r="H89" s="312">
        <v>5.75</v>
      </c>
      <c r="I89" s="270">
        <f t="shared" si="4"/>
        <v>5.5</v>
      </c>
      <c r="J89" s="270">
        <f t="shared" si="5"/>
        <v>33.6</v>
      </c>
      <c r="K89" s="304" t="s">
        <v>381</v>
      </c>
      <c r="L89" s="304">
        <v>480063</v>
      </c>
    </row>
    <row r="90" spans="1:12" ht="15.75">
      <c r="A90" s="303">
        <v>87</v>
      </c>
      <c r="B90" s="310" t="s">
        <v>632</v>
      </c>
      <c r="C90" s="269">
        <v>7.5</v>
      </c>
      <c r="D90" s="306">
        <v>5.3</v>
      </c>
      <c r="E90" s="306">
        <v>5</v>
      </c>
      <c r="F90" s="306">
        <v>5.25</v>
      </c>
      <c r="G90" s="311">
        <v>6</v>
      </c>
      <c r="H90" s="312">
        <v>7</v>
      </c>
      <c r="I90" s="270">
        <f t="shared" si="4"/>
        <v>6.083333333333333</v>
      </c>
      <c r="J90" s="270">
        <f t="shared" si="5"/>
        <v>36.05</v>
      </c>
      <c r="K90" s="304" t="s">
        <v>381</v>
      </c>
      <c r="L90" s="304">
        <v>480065</v>
      </c>
    </row>
    <row r="91" spans="1:12" ht="15.75">
      <c r="A91" s="303">
        <v>88</v>
      </c>
      <c r="B91" s="310" t="s">
        <v>633</v>
      </c>
      <c r="C91" s="269">
        <v>3.5</v>
      </c>
      <c r="D91" s="306">
        <v>7.3</v>
      </c>
      <c r="E91" s="306">
        <v>5.5</v>
      </c>
      <c r="F91" s="306">
        <v>6</v>
      </c>
      <c r="G91" s="311">
        <v>4.5</v>
      </c>
      <c r="H91" s="312">
        <v>3</v>
      </c>
      <c r="I91" s="270">
        <f t="shared" si="4"/>
        <v>4.5</v>
      </c>
      <c r="J91" s="270">
        <f t="shared" si="5"/>
        <v>29.8</v>
      </c>
      <c r="K91" s="304" t="s">
        <v>381</v>
      </c>
      <c r="L91" s="304">
        <v>480067</v>
      </c>
    </row>
    <row r="92" spans="1:12" ht="15.75">
      <c r="A92" s="303">
        <v>89</v>
      </c>
      <c r="B92" s="310" t="s">
        <v>634</v>
      </c>
      <c r="C92" s="269">
        <v>6</v>
      </c>
      <c r="D92" s="306">
        <v>8.4</v>
      </c>
      <c r="E92" s="306">
        <v>6</v>
      </c>
      <c r="F92" s="306">
        <v>6</v>
      </c>
      <c r="G92" s="311">
        <v>8</v>
      </c>
      <c r="H92" s="312">
        <v>5.25</v>
      </c>
      <c r="I92" s="270">
        <f t="shared" si="4"/>
        <v>6.416666666666667</v>
      </c>
      <c r="J92" s="270">
        <f t="shared" si="5"/>
        <v>39.65</v>
      </c>
      <c r="K92" s="304" t="s">
        <v>381</v>
      </c>
      <c r="L92" s="304">
        <v>480074</v>
      </c>
    </row>
    <row r="93" spans="1:12" ht="15.75">
      <c r="A93" s="303">
        <v>90</v>
      </c>
      <c r="B93" s="310" t="s">
        <v>635</v>
      </c>
      <c r="C93" s="269">
        <v>6</v>
      </c>
      <c r="D93" s="306">
        <v>7.1</v>
      </c>
      <c r="E93" s="306">
        <v>5.5</v>
      </c>
      <c r="F93" s="306">
        <v>5.75</v>
      </c>
      <c r="G93" s="311">
        <v>8</v>
      </c>
      <c r="H93" s="312">
        <v>6.75</v>
      </c>
      <c r="I93" s="270">
        <f t="shared" si="4"/>
        <v>6.833333333333333</v>
      </c>
      <c r="J93" s="270">
        <f t="shared" si="5"/>
        <v>39.1</v>
      </c>
      <c r="K93" s="304" t="s">
        <v>381</v>
      </c>
      <c r="L93" s="304">
        <v>480081</v>
      </c>
    </row>
    <row r="94" spans="1:12" ht="15.75">
      <c r="A94" s="303">
        <v>91</v>
      </c>
      <c r="B94" s="310" t="s">
        <v>636</v>
      </c>
      <c r="C94" s="269">
        <v>5</v>
      </c>
      <c r="D94" s="306">
        <v>8.2</v>
      </c>
      <c r="E94" s="306">
        <v>5</v>
      </c>
      <c r="F94" s="306">
        <v>7</v>
      </c>
      <c r="G94" s="311">
        <v>7</v>
      </c>
      <c r="H94" s="312">
        <v>7.25</v>
      </c>
      <c r="I94" s="270">
        <f t="shared" si="4"/>
        <v>7.083333333333333</v>
      </c>
      <c r="J94" s="270">
        <f t="shared" si="5"/>
        <v>39.45</v>
      </c>
      <c r="K94" s="304" t="s">
        <v>381</v>
      </c>
      <c r="L94" s="304">
        <v>480088</v>
      </c>
    </row>
    <row r="95" spans="1:12" ht="15.75">
      <c r="A95" s="303">
        <v>92</v>
      </c>
      <c r="B95" s="310" t="s">
        <v>637</v>
      </c>
      <c r="C95" s="269">
        <v>6.5</v>
      </c>
      <c r="D95" s="306">
        <v>9.4</v>
      </c>
      <c r="E95" s="306">
        <v>7</v>
      </c>
      <c r="F95" s="306">
        <v>5.5</v>
      </c>
      <c r="G95" s="311">
        <v>8</v>
      </c>
      <c r="H95" s="312">
        <v>8.75</v>
      </c>
      <c r="I95" s="270">
        <f t="shared" si="4"/>
        <v>7.416666666666667</v>
      </c>
      <c r="J95" s="270">
        <f t="shared" si="5"/>
        <v>45.15</v>
      </c>
      <c r="K95" s="304" t="s">
        <v>381</v>
      </c>
      <c r="L95" s="304">
        <v>480096</v>
      </c>
    </row>
    <row r="96" spans="1:12" ht="15.75">
      <c r="A96" s="303">
        <v>93</v>
      </c>
      <c r="B96" s="310" t="s">
        <v>638</v>
      </c>
      <c r="C96" s="269">
        <v>7</v>
      </c>
      <c r="D96" s="306">
        <v>6.7</v>
      </c>
      <c r="E96" s="306">
        <v>6</v>
      </c>
      <c r="F96" s="306">
        <v>5.25</v>
      </c>
      <c r="G96" s="311">
        <v>7</v>
      </c>
      <c r="H96" s="312">
        <v>5.75</v>
      </c>
      <c r="I96" s="270">
        <f t="shared" si="4"/>
        <v>6</v>
      </c>
      <c r="J96" s="270">
        <f t="shared" si="5"/>
        <v>37.7</v>
      </c>
      <c r="K96" s="304" t="s">
        <v>381</v>
      </c>
      <c r="L96" s="304">
        <v>480114</v>
      </c>
    </row>
    <row r="97" spans="1:12" ht="15.75">
      <c r="A97" s="303">
        <v>94</v>
      </c>
      <c r="B97" s="310" t="s">
        <v>639</v>
      </c>
      <c r="C97" s="269">
        <v>5.5</v>
      </c>
      <c r="D97" s="306">
        <v>5.3</v>
      </c>
      <c r="E97" s="306">
        <v>2</v>
      </c>
      <c r="F97" s="306">
        <v>4.5</v>
      </c>
      <c r="G97" s="311">
        <v>6</v>
      </c>
      <c r="H97" s="312">
        <v>5.25</v>
      </c>
      <c r="I97" s="270">
        <f t="shared" si="4"/>
        <v>5.25</v>
      </c>
      <c r="J97" s="270">
        <f t="shared" si="5"/>
        <v>28.55</v>
      </c>
      <c r="K97" s="304" t="s">
        <v>381</v>
      </c>
      <c r="L97" s="304">
        <v>480125</v>
      </c>
    </row>
    <row r="98" spans="1:12" ht="15.75">
      <c r="A98" s="303">
        <v>95</v>
      </c>
      <c r="B98" s="310" t="s">
        <v>640</v>
      </c>
      <c r="C98" s="269">
        <v>5.5</v>
      </c>
      <c r="D98" s="306">
        <v>5.8</v>
      </c>
      <c r="E98" s="306">
        <v>6</v>
      </c>
      <c r="F98" s="306">
        <v>4.25</v>
      </c>
      <c r="G98" s="311">
        <v>6.5</v>
      </c>
      <c r="H98" s="312">
        <v>7.75</v>
      </c>
      <c r="I98" s="270">
        <f t="shared" si="4"/>
        <v>6.166666666666667</v>
      </c>
      <c r="J98" s="270">
        <f t="shared" si="5"/>
        <v>35.8</v>
      </c>
      <c r="K98" s="304" t="s">
        <v>381</v>
      </c>
      <c r="L98" s="304">
        <v>480143</v>
      </c>
    </row>
    <row r="99" spans="1:12" ht="15.75">
      <c r="A99" s="303">
        <v>96</v>
      </c>
      <c r="B99" s="310" t="s">
        <v>641</v>
      </c>
      <c r="C99" s="269">
        <v>6.5</v>
      </c>
      <c r="D99" s="306">
        <v>7.5</v>
      </c>
      <c r="E99" s="306">
        <v>4.5</v>
      </c>
      <c r="F99" s="306">
        <v>5.25</v>
      </c>
      <c r="G99" s="311">
        <v>7</v>
      </c>
      <c r="H99" s="312">
        <v>7</v>
      </c>
      <c r="I99" s="270">
        <f t="shared" si="4"/>
        <v>6.416666666666667</v>
      </c>
      <c r="J99" s="270">
        <f t="shared" si="5"/>
        <v>37.75</v>
      </c>
      <c r="K99" s="304" t="s">
        <v>381</v>
      </c>
      <c r="L99" s="304">
        <v>480149</v>
      </c>
    </row>
    <row r="100" spans="1:12" ht="15.75">
      <c r="A100" s="303">
        <v>97</v>
      </c>
      <c r="B100" s="310" t="s">
        <v>561</v>
      </c>
      <c r="C100" s="269">
        <v>5</v>
      </c>
      <c r="D100" s="306">
        <v>6.6</v>
      </c>
      <c r="E100" s="306">
        <v>8</v>
      </c>
      <c r="F100" s="306">
        <v>3.5</v>
      </c>
      <c r="G100" s="311">
        <v>6.5</v>
      </c>
      <c r="H100" s="312">
        <v>4.75</v>
      </c>
      <c r="I100" s="270">
        <f aca="true" t="shared" si="6" ref="I100:I131">(F100+G100+H100)/3</f>
        <v>4.916666666666667</v>
      </c>
      <c r="J100" s="270">
        <f aca="true" t="shared" si="7" ref="J100:J131">C100+D100+E100+F100+G100+H100</f>
        <v>34.35</v>
      </c>
      <c r="K100" s="304" t="s">
        <v>381</v>
      </c>
      <c r="L100" s="304">
        <v>480152</v>
      </c>
    </row>
    <row r="101" spans="1:12" ht="15.75">
      <c r="A101" s="303">
        <v>98</v>
      </c>
      <c r="B101" s="310" t="s">
        <v>642</v>
      </c>
      <c r="C101" s="269">
        <v>6</v>
      </c>
      <c r="D101" s="306">
        <v>5.6</v>
      </c>
      <c r="E101" s="306">
        <v>7.5</v>
      </c>
      <c r="F101" s="306">
        <v>3.75</v>
      </c>
      <c r="G101" s="311">
        <v>6</v>
      </c>
      <c r="H101" s="312">
        <v>4.5</v>
      </c>
      <c r="I101" s="270">
        <f t="shared" si="6"/>
        <v>4.75</v>
      </c>
      <c r="J101" s="270">
        <f t="shared" si="7"/>
        <v>33.35</v>
      </c>
      <c r="K101" s="304" t="s">
        <v>381</v>
      </c>
      <c r="L101" s="304">
        <v>480154</v>
      </c>
    </row>
    <row r="102" spans="1:12" ht="15.75">
      <c r="A102" s="303">
        <v>99</v>
      </c>
      <c r="B102" s="310" t="s">
        <v>643</v>
      </c>
      <c r="C102" s="269">
        <v>6</v>
      </c>
      <c r="D102" s="306">
        <v>5.5</v>
      </c>
      <c r="E102" s="306">
        <v>4</v>
      </c>
      <c r="F102" s="306">
        <v>3.75</v>
      </c>
      <c r="G102" s="311">
        <v>7</v>
      </c>
      <c r="H102" s="312">
        <v>6</v>
      </c>
      <c r="I102" s="270">
        <f t="shared" si="6"/>
        <v>5.583333333333333</v>
      </c>
      <c r="J102" s="270">
        <f t="shared" si="7"/>
        <v>32.25</v>
      </c>
      <c r="K102" s="304" t="s">
        <v>381</v>
      </c>
      <c r="L102" s="304">
        <v>480175</v>
      </c>
    </row>
    <row r="103" spans="1:12" ht="15.75">
      <c r="A103" s="303">
        <v>100</v>
      </c>
      <c r="B103" s="310" t="s">
        <v>644</v>
      </c>
      <c r="C103" s="269">
        <v>7</v>
      </c>
      <c r="D103" s="306">
        <v>4.5</v>
      </c>
      <c r="E103" s="306">
        <v>4</v>
      </c>
      <c r="F103" s="306">
        <v>4.25</v>
      </c>
      <c r="G103" s="311">
        <v>6.75</v>
      </c>
      <c r="H103" s="312">
        <v>6.75</v>
      </c>
      <c r="I103" s="270">
        <f t="shared" si="6"/>
        <v>5.916666666666667</v>
      </c>
      <c r="J103" s="270">
        <f t="shared" si="7"/>
        <v>33.25</v>
      </c>
      <c r="K103" s="304" t="s">
        <v>381</v>
      </c>
      <c r="L103" s="304">
        <v>480177</v>
      </c>
    </row>
    <row r="104" spans="1:12" ht="15.75">
      <c r="A104" s="303">
        <v>101</v>
      </c>
      <c r="B104" s="310" t="s">
        <v>645</v>
      </c>
      <c r="C104" s="269">
        <v>6</v>
      </c>
      <c r="D104" s="306">
        <v>7.2</v>
      </c>
      <c r="E104" s="306">
        <v>6</v>
      </c>
      <c r="F104" s="306">
        <v>4.5</v>
      </c>
      <c r="G104" s="311">
        <v>6</v>
      </c>
      <c r="H104" s="312">
        <v>5</v>
      </c>
      <c r="I104" s="270">
        <f t="shared" si="6"/>
        <v>5.166666666666667</v>
      </c>
      <c r="J104" s="270">
        <f t="shared" si="7"/>
        <v>34.7</v>
      </c>
      <c r="K104" s="304" t="s">
        <v>381</v>
      </c>
      <c r="L104" s="304">
        <v>480191</v>
      </c>
    </row>
    <row r="105" spans="1:12" ht="15.75">
      <c r="A105" s="303">
        <v>102</v>
      </c>
      <c r="B105" s="310" t="s">
        <v>646</v>
      </c>
      <c r="C105" s="269">
        <v>7.5</v>
      </c>
      <c r="D105" s="306">
        <v>5.1</v>
      </c>
      <c r="E105" s="306">
        <v>4.5</v>
      </c>
      <c r="F105" s="306">
        <v>4.5</v>
      </c>
      <c r="G105" s="311">
        <v>6.5</v>
      </c>
      <c r="H105" s="312">
        <v>4.25</v>
      </c>
      <c r="I105" s="270">
        <f t="shared" si="6"/>
        <v>5.083333333333333</v>
      </c>
      <c r="J105" s="270">
        <f t="shared" si="7"/>
        <v>32.35</v>
      </c>
      <c r="K105" s="304" t="s">
        <v>381</v>
      </c>
      <c r="L105" s="304">
        <v>480205</v>
      </c>
    </row>
    <row r="106" spans="1:12" ht="15.75">
      <c r="A106" s="303">
        <v>103</v>
      </c>
      <c r="B106" s="310" t="s">
        <v>647</v>
      </c>
      <c r="C106" s="269">
        <v>6.5</v>
      </c>
      <c r="D106" s="306">
        <v>6.6</v>
      </c>
      <c r="E106" s="306">
        <v>4</v>
      </c>
      <c r="F106" s="306">
        <v>6.25</v>
      </c>
      <c r="G106" s="311">
        <v>5.25</v>
      </c>
      <c r="H106" s="312">
        <v>7.25</v>
      </c>
      <c r="I106" s="270">
        <f t="shared" si="6"/>
        <v>6.25</v>
      </c>
      <c r="J106" s="270">
        <f t="shared" si="7"/>
        <v>35.85</v>
      </c>
      <c r="K106" s="304" t="s">
        <v>381</v>
      </c>
      <c r="L106" s="304">
        <v>480228</v>
      </c>
    </row>
    <row r="107" spans="1:12" ht="15.75">
      <c r="A107" s="303">
        <v>104</v>
      </c>
      <c r="B107" s="310" t="s">
        <v>648</v>
      </c>
      <c r="C107" s="269">
        <v>6</v>
      </c>
      <c r="D107" s="306">
        <v>9.2</v>
      </c>
      <c r="E107" s="306">
        <v>5.5</v>
      </c>
      <c r="F107" s="306">
        <v>5.75</v>
      </c>
      <c r="G107" s="311">
        <v>6.5</v>
      </c>
      <c r="H107" s="312">
        <v>8.75</v>
      </c>
      <c r="I107" s="270">
        <f t="shared" si="6"/>
        <v>7</v>
      </c>
      <c r="J107" s="270">
        <f t="shared" si="7"/>
        <v>41.7</v>
      </c>
      <c r="K107" s="304" t="s">
        <v>381</v>
      </c>
      <c r="L107" s="304">
        <v>480229</v>
      </c>
    </row>
    <row r="108" spans="1:12" ht="15.75">
      <c r="A108" s="303">
        <v>105</v>
      </c>
      <c r="B108" s="310" t="s">
        <v>649</v>
      </c>
      <c r="C108" s="269">
        <v>4</v>
      </c>
      <c r="D108" s="306">
        <v>8</v>
      </c>
      <c r="E108" s="306">
        <v>4</v>
      </c>
      <c r="F108" s="306">
        <v>5.25</v>
      </c>
      <c r="G108" s="311">
        <v>6.5</v>
      </c>
      <c r="H108" s="312">
        <v>6</v>
      </c>
      <c r="I108" s="270">
        <f t="shared" si="6"/>
        <v>5.916666666666667</v>
      </c>
      <c r="J108" s="270">
        <f t="shared" si="7"/>
        <v>33.75</v>
      </c>
      <c r="K108" s="304" t="s">
        <v>381</v>
      </c>
      <c r="L108" s="304">
        <v>480231</v>
      </c>
    </row>
    <row r="109" spans="1:12" ht="15.75">
      <c r="A109" s="303">
        <v>106</v>
      </c>
      <c r="B109" s="310" t="s">
        <v>650</v>
      </c>
      <c r="C109" s="269">
        <v>5</v>
      </c>
      <c r="D109" s="306">
        <v>6.9</v>
      </c>
      <c r="E109" s="306">
        <v>6.5</v>
      </c>
      <c r="F109" s="306">
        <v>4.25</v>
      </c>
      <c r="G109" s="311">
        <v>6.5</v>
      </c>
      <c r="H109" s="312">
        <v>5.25</v>
      </c>
      <c r="I109" s="270">
        <f t="shared" si="6"/>
        <v>5.333333333333333</v>
      </c>
      <c r="J109" s="270">
        <f t="shared" si="7"/>
        <v>34.4</v>
      </c>
      <c r="K109" s="304" t="s">
        <v>381</v>
      </c>
      <c r="L109" s="304">
        <v>480233</v>
      </c>
    </row>
    <row r="110" spans="1:12" ht="15.75">
      <c r="A110" s="303">
        <v>107</v>
      </c>
      <c r="B110" s="310" t="s">
        <v>651</v>
      </c>
      <c r="C110" s="269">
        <v>8</v>
      </c>
      <c r="D110" s="306">
        <v>9</v>
      </c>
      <c r="E110" s="306">
        <v>7.5</v>
      </c>
      <c r="F110" s="306">
        <v>6.75</v>
      </c>
      <c r="G110" s="311">
        <v>6.75</v>
      </c>
      <c r="H110" s="312">
        <v>7.5</v>
      </c>
      <c r="I110" s="270">
        <f t="shared" si="6"/>
        <v>7</v>
      </c>
      <c r="J110" s="270">
        <f t="shared" si="7"/>
        <v>45.5</v>
      </c>
      <c r="K110" s="304" t="s">
        <v>381</v>
      </c>
      <c r="L110" s="304">
        <v>480236</v>
      </c>
    </row>
    <row r="111" spans="1:12" ht="15.75">
      <c r="A111" s="303">
        <v>108</v>
      </c>
      <c r="B111" s="310" t="s">
        <v>652</v>
      </c>
      <c r="C111" s="269">
        <v>7.5</v>
      </c>
      <c r="D111" s="306">
        <v>6.1</v>
      </c>
      <c r="E111" s="306">
        <v>3.5</v>
      </c>
      <c r="F111" s="306">
        <v>5</v>
      </c>
      <c r="G111" s="311">
        <v>7</v>
      </c>
      <c r="H111" s="312">
        <v>7</v>
      </c>
      <c r="I111" s="270">
        <f t="shared" si="6"/>
        <v>6.333333333333333</v>
      </c>
      <c r="J111" s="270">
        <f t="shared" si="7"/>
        <v>36.1</v>
      </c>
      <c r="K111" s="304" t="s">
        <v>381</v>
      </c>
      <c r="L111" s="304">
        <v>480256</v>
      </c>
    </row>
    <row r="112" spans="1:12" ht="15.75">
      <c r="A112" s="303">
        <v>109</v>
      </c>
      <c r="B112" s="310" t="s">
        <v>653</v>
      </c>
      <c r="C112" s="269">
        <v>7</v>
      </c>
      <c r="D112" s="306">
        <v>5.2</v>
      </c>
      <c r="E112" s="306">
        <v>4</v>
      </c>
      <c r="F112" s="306">
        <v>5</v>
      </c>
      <c r="G112" s="311">
        <v>6.5</v>
      </c>
      <c r="H112" s="312">
        <v>7.25</v>
      </c>
      <c r="I112" s="270">
        <f t="shared" si="6"/>
        <v>6.25</v>
      </c>
      <c r="J112" s="270">
        <f t="shared" si="7"/>
        <v>34.95</v>
      </c>
      <c r="K112" s="304" t="s">
        <v>381</v>
      </c>
      <c r="L112" s="304">
        <v>480259</v>
      </c>
    </row>
    <row r="113" spans="1:12" ht="15.75">
      <c r="A113" s="303">
        <v>110</v>
      </c>
      <c r="B113" s="310" t="s">
        <v>654</v>
      </c>
      <c r="C113" s="269">
        <v>5</v>
      </c>
      <c r="D113" s="306">
        <v>5.9</v>
      </c>
      <c r="E113" s="306">
        <v>5</v>
      </c>
      <c r="F113" s="306">
        <v>5.25</v>
      </c>
      <c r="G113" s="311">
        <v>6.5</v>
      </c>
      <c r="H113" s="312">
        <v>6.25</v>
      </c>
      <c r="I113" s="270">
        <f t="shared" si="6"/>
        <v>6</v>
      </c>
      <c r="J113" s="270">
        <f t="shared" si="7"/>
        <v>33.9</v>
      </c>
      <c r="K113" s="304" t="s">
        <v>381</v>
      </c>
      <c r="L113" s="304">
        <v>480271</v>
      </c>
    </row>
    <row r="114" spans="1:12" ht="15.75">
      <c r="A114" s="303">
        <v>111</v>
      </c>
      <c r="B114" s="310" t="s">
        <v>655</v>
      </c>
      <c r="C114" s="269">
        <v>6</v>
      </c>
      <c r="D114" s="306">
        <v>4.2</v>
      </c>
      <c r="E114" s="306">
        <v>4</v>
      </c>
      <c r="F114" s="306">
        <v>6.25</v>
      </c>
      <c r="G114" s="311">
        <v>5.5</v>
      </c>
      <c r="H114" s="312">
        <v>5.25</v>
      </c>
      <c r="I114" s="270">
        <f t="shared" si="6"/>
        <v>5.666666666666667</v>
      </c>
      <c r="J114" s="270">
        <f t="shared" si="7"/>
        <v>31.2</v>
      </c>
      <c r="K114" s="304" t="s">
        <v>381</v>
      </c>
      <c r="L114" s="304">
        <v>480276</v>
      </c>
    </row>
    <row r="115" spans="1:12" ht="15.75">
      <c r="A115" s="303">
        <v>112</v>
      </c>
      <c r="B115" s="310" t="s">
        <v>658</v>
      </c>
      <c r="C115" s="269">
        <v>5.5</v>
      </c>
      <c r="D115" s="306">
        <v>4.2</v>
      </c>
      <c r="E115" s="306">
        <v>5</v>
      </c>
      <c r="F115" s="306">
        <v>2.5</v>
      </c>
      <c r="G115" s="311">
        <v>7.5</v>
      </c>
      <c r="H115" s="312">
        <v>5.75</v>
      </c>
      <c r="I115" s="270">
        <f t="shared" si="6"/>
        <v>5.25</v>
      </c>
      <c r="J115" s="270">
        <f t="shared" si="7"/>
        <v>30.45</v>
      </c>
      <c r="K115" s="304" t="s">
        <v>324</v>
      </c>
      <c r="L115" s="304">
        <v>480004</v>
      </c>
    </row>
    <row r="116" spans="1:12" ht="15.75">
      <c r="A116" s="303">
        <v>113</v>
      </c>
      <c r="B116" s="310" t="s">
        <v>659</v>
      </c>
      <c r="C116" s="269">
        <v>7.5</v>
      </c>
      <c r="D116" s="306">
        <v>7.7</v>
      </c>
      <c r="E116" s="306">
        <v>8</v>
      </c>
      <c r="F116" s="306">
        <v>6.5</v>
      </c>
      <c r="G116" s="311">
        <v>7.5</v>
      </c>
      <c r="H116" s="312">
        <v>6.25</v>
      </c>
      <c r="I116" s="270">
        <f t="shared" si="6"/>
        <v>6.75</v>
      </c>
      <c r="J116" s="270">
        <f t="shared" si="7"/>
        <v>43.45</v>
      </c>
      <c r="K116" s="304" t="s">
        <v>324</v>
      </c>
      <c r="L116" s="304">
        <v>480009</v>
      </c>
    </row>
    <row r="117" spans="1:12" ht="15.75">
      <c r="A117" s="303">
        <v>114</v>
      </c>
      <c r="B117" s="310" t="s">
        <v>660</v>
      </c>
      <c r="C117" s="269">
        <v>8</v>
      </c>
      <c r="D117" s="306">
        <v>6.9</v>
      </c>
      <c r="E117" s="306">
        <v>7</v>
      </c>
      <c r="F117" s="306">
        <v>5.75</v>
      </c>
      <c r="G117" s="311">
        <v>7.5</v>
      </c>
      <c r="H117" s="312">
        <v>4.25</v>
      </c>
      <c r="I117" s="270">
        <f t="shared" si="6"/>
        <v>5.833333333333333</v>
      </c>
      <c r="J117" s="270">
        <f t="shared" si="7"/>
        <v>39.4</v>
      </c>
      <c r="K117" s="304" t="s">
        <v>324</v>
      </c>
      <c r="L117" s="304">
        <v>480010</v>
      </c>
    </row>
    <row r="118" spans="1:12" ht="15.75">
      <c r="A118" s="303">
        <v>115</v>
      </c>
      <c r="B118" s="310" t="s">
        <v>661</v>
      </c>
      <c r="C118" s="269">
        <v>7.5</v>
      </c>
      <c r="D118" s="306">
        <v>5.5</v>
      </c>
      <c r="E118" s="306">
        <v>6.5</v>
      </c>
      <c r="F118" s="306">
        <v>4</v>
      </c>
      <c r="G118" s="311">
        <v>8.5</v>
      </c>
      <c r="H118" s="312">
        <v>2.5</v>
      </c>
      <c r="I118" s="270">
        <f t="shared" si="6"/>
        <v>5</v>
      </c>
      <c r="J118" s="270">
        <f t="shared" si="7"/>
        <v>34.5</v>
      </c>
      <c r="K118" s="304" t="s">
        <v>324</v>
      </c>
      <c r="L118" s="304">
        <v>480023</v>
      </c>
    </row>
    <row r="119" spans="1:12" ht="15.75">
      <c r="A119" s="303">
        <v>116</v>
      </c>
      <c r="B119" s="310" t="s">
        <v>662</v>
      </c>
      <c r="C119" s="269">
        <v>7.5</v>
      </c>
      <c r="D119" s="306">
        <v>7.1</v>
      </c>
      <c r="E119" s="306">
        <v>4</v>
      </c>
      <c r="F119" s="306">
        <v>5.75</v>
      </c>
      <c r="G119" s="311">
        <v>8.5</v>
      </c>
      <c r="H119" s="312">
        <v>7</v>
      </c>
      <c r="I119" s="270">
        <f t="shared" si="6"/>
        <v>7.083333333333333</v>
      </c>
      <c r="J119" s="270">
        <f t="shared" si="7"/>
        <v>39.85</v>
      </c>
      <c r="K119" s="304" t="s">
        <v>324</v>
      </c>
      <c r="L119" s="304">
        <v>480040</v>
      </c>
    </row>
    <row r="120" spans="1:12" ht="15.75">
      <c r="A120" s="303">
        <v>117</v>
      </c>
      <c r="B120" s="310" t="s">
        <v>662</v>
      </c>
      <c r="C120" s="269">
        <v>7</v>
      </c>
      <c r="D120" s="306">
        <v>2.8</v>
      </c>
      <c r="E120" s="306">
        <v>2</v>
      </c>
      <c r="F120" s="306">
        <v>2.25</v>
      </c>
      <c r="G120" s="311">
        <v>6.5</v>
      </c>
      <c r="H120" s="312">
        <v>2.75</v>
      </c>
      <c r="I120" s="270">
        <f t="shared" si="6"/>
        <v>3.8333333333333335</v>
      </c>
      <c r="J120" s="270">
        <f t="shared" si="7"/>
        <v>23.3</v>
      </c>
      <c r="K120" s="304" t="s">
        <v>324</v>
      </c>
      <c r="L120" s="304">
        <v>480041</v>
      </c>
    </row>
    <row r="121" spans="1:12" ht="15.75">
      <c r="A121" s="303">
        <v>118</v>
      </c>
      <c r="B121" s="310" t="s">
        <v>663</v>
      </c>
      <c r="C121" s="269">
        <v>6</v>
      </c>
      <c r="D121" s="306">
        <v>3.8</v>
      </c>
      <c r="E121" s="306">
        <v>1.5</v>
      </c>
      <c r="F121" s="306">
        <v>3.25</v>
      </c>
      <c r="G121" s="311">
        <v>3</v>
      </c>
      <c r="H121" s="312">
        <v>3.25</v>
      </c>
      <c r="I121" s="270">
        <f t="shared" si="6"/>
        <v>3.1666666666666665</v>
      </c>
      <c r="J121" s="270">
        <f t="shared" si="7"/>
        <v>20.8</v>
      </c>
      <c r="K121" s="304" t="s">
        <v>324</v>
      </c>
      <c r="L121" s="304">
        <v>480045</v>
      </c>
    </row>
    <row r="122" spans="1:12" ht="15.75">
      <c r="A122" s="303">
        <v>119</v>
      </c>
      <c r="B122" s="310" t="s">
        <v>664</v>
      </c>
      <c r="C122" s="269">
        <v>4.5</v>
      </c>
      <c r="D122" s="306">
        <v>1</v>
      </c>
      <c r="E122" s="306">
        <v>4.5</v>
      </c>
      <c r="F122" s="306">
        <v>3.25</v>
      </c>
      <c r="G122" s="311">
        <v>7.5</v>
      </c>
      <c r="H122" s="312">
        <v>2.25</v>
      </c>
      <c r="I122" s="270">
        <f t="shared" si="6"/>
        <v>4.333333333333333</v>
      </c>
      <c r="J122" s="270">
        <f t="shared" si="7"/>
        <v>23</v>
      </c>
      <c r="K122" s="304" t="s">
        <v>324</v>
      </c>
      <c r="L122" s="304">
        <v>480048</v>
      </c>
    </row>
    <row r="123" spans="1:12" ht="15.75">
      <c r="A123" s="303">
        <v>120</v>
      </c>
      <c r="B123" s="310" t="s">
        <v>665</v>
      </c>
      <c r="C123" s="269">
        <v>2.5</v>
      </c>
      <c r="D123" s="306">
        <v>3.7</v>
      </c>
      <c r="E123" s="306">
        <v>4</v>
      </c>
      <c r="F123" s="306">
        <v>3.75</v>
      </c>
      <c r="G123" s="311">
        <v>4.5</v>
      </c>
      <c r="H123" s="312">
        <v>4.5</v>
      </c>
      <c r="I123" s="270">
        <f t="shared" si="6"/>
        <v>4.25</v>
      </c>
      <c r="J123" s="270">
        <f t="shared" si="7"/>
        <v>22.95</v>
      </c>
      <c r="K123" s="304" t="s">
        <v>324</v>
      </c>
      <c r="L123" s="304">
        <v>480059</v>
      </c>
    </row>
    <row r="124" spans="1:12" ht="15.75">
      <c r="A124" s="303">
        <v>121</v>
      </c>
      <c r="B124" s="310" t="s">
        <v>666</v>
      </c>
      <c r="C124" s="269">
        <v>6.5</v>
      </c>
      <c r="D124" s="306">
        <v>2</v>
      </c>
      <c r="E124" s="306">
        <v>3</v>
      </c>
      <c r="F124" s="306">
        <v>4.75</v>
      </c>
      <c r="G124" s="311">
        <v>7</v>
      </c>
      <c r="H124" s="312">
        <v>5.25</v>
      </c>
      <c r="I124" s="270">
        <f t="shared" si="6"/>
        <v>5.666666666666667</v>
      </c>
      <c r="J124" s="270">
        <f t="shared" si="7"/>
        <v>28.5</v>
      </c>
      <c r="K124" s="304" t="s">
        <v>324</v>
      </c>
      <c r="L124" s="304">
        <v>480071</v>
      </c>
    </row>
    <row r="125" spans="1:12" ht="15.75">
      <c r="A125" s="303">
        <v>122</v>
      </c>
      <c r="B125" s="310" t="s">
        <v>667</v>
      </c>
      <c r="C125" s="269">
        <v>8.5</v>
      </c>
      <c r="D125" s="306">
        <v>5.5</v>
      </c>
      <c r="E125" s="306">
        <v>6</v>
      </c>
      <c r="F125" s="306">
        <v>5.5</v>
      </c>
      <c r="G125" s="311">
        <v>8</v>
      </c>
      <c r="H125" s="312">
        <v>5.75</v>
      </c>
      <c r="I125" s="270">
        <f t="shared" si="6"/>
        <v>6.416666666666667</v>
      </c>
      <c r="J125" s="270">
        <f t="shared" si="7"/>
        <v>39.25</v>
      </c>
      <c r="K125" s="304" t="s">
        <v>324</v>
      </c>
      <c r="L125" s="304">
        <v>480072</v>
      </c>
    </row>
    <row r="126" spans="1:12" ht="15.75">
      <c r="A126" s="303">
        <v>123</v>
      </c>
      <c r="B126" s="310" t="s">
        <v>668</v>
      </c>
      <c r="C126" s="269">
        <v>8</v>
      </c>
      <c r="D126" s="306">
        <v>8.3</v>
      </c>
      <c r="E126" s="306">
        <v>5.5</v>
      </c>
      <c r="F126" s="306">
        <v>5.5</v>
      </c>
      <c r="G126" s="311">
        <v>7.5</v>
      </c>
      <c r="H126" s="312">
        <v>7.75</v>
      </c>
      <c r="I126" s="270">
        <f t="shared" si="6"/>
        <v>6.916666666666667</v>
      </c>
      <c r="J126" s="270">
        <f t="shared" si="7"/>
        <v>42.55</v>
      </c>
      <c r="K126" s="304" t="s">
        <v>324</v>
      </c>
      <c r="L126" s="304">
        <v>480073</v>
      </c>
    </row>
    <row r="127" spans="1:12" ht="15.75">
      <c r="A127" s="303">
        <v>124</v>
      </c>
      <c r="B127" s="310" t="s">
        <v>669</v>
      </c>
      <c r="C127" s="269">
        <v>8</v>
      </c>
      <c r="D127" s="306">
        <v>7</v>
      </c>
      <c r="E127" s="306">
        <v>6</v>
      </c>
      <c r="F127" s="306">
        <v>6.25</v>
      </c>
      <c r="G127" s="311">
        <v>8</v>
      </c>
      <c r="H127" s="312">
        <v>7.25</v>
      </c>
      <c r="I127" s="270">
        <f t="shared" si="6"/>
        <v>7.166666666666667</v>
      </c>
      <c r="J127" s="270">
        <f t="shared" si="7"/>
        <v>42.5</v>
      </c>
      <c r="K127" s="304" t="s">
        <v>324</v>
      </c>
      <c r="L127" s="304">
        <v>480083</v>
      </c>
    </row>
    <row r="128" spans="1:12" ht="15.75">
      <c r="A128" s="303">
        <v>125</v>
      </c>
      <c r="B128" s="310" t="s">
        <v>670</v>
      </c>
      <c r="C128" s="269">
        <v>8.5</v>
      </c>
      <c r="D128" s="306">
        <v>7</v>
      </c>
      <c r="E128" s="306">
        <v>6</v>
      </c>
      <c r="F128" s="306">
        <v>6.75</v>
      </c>
      <c r="G128" s="311">
        <v>8</v>
      </c>
      <c r="H128" s="312">
        <v>6.25</v>
      </c>
      <c r="I128" s="270">
        <f t="shared" si="6"/>
        <v>7</v>
      </c>
      <c r="J128" s="270">
        <f t="shared" si="7"/>
        <v>42.5</v>
      </c>
      <c r="K128" s="304" t="s">
        <v>324</v>
      </c>
      <c r="L128" s="304">
        <v>480086</v>
      </c>
    </row>
    <row r="129" spans="1:12" ht="15.75">
      <c r="A129" s="303">
        <v>126</v>
      </c>
      <c r="B129" s="310" t="s">
        <v>671</v>
      </c>
      <c r="C129" s="269">
        <v>4.5</v>
      </c>
      <c r="D129" s="306">
        <v>6.8</v>
      </c>
      <c r="E129" s="306">
        <v>6</v>
      </c>
      <c r="F129" s="306">
        <v>6</v>
      </c>
      <c r="G129" s="311">
        <v>7.5</v>
      </c>
      <c r="H129" s="312">
        <v>6.75</v>
      </c>
      <c r="I129" s="270">
        <f t="shared" si="6"/>
        <v>6.75</v>
      </c>
      <c r="J129" s="270">
        <f t="shared" si="7"/>
        <v>37.55</v>
      </c>
      <c r="K129" s="304" t="s">
        <v>324</v>
      </c>
      <c r="L129" s="304">
        <v>480087</v>
      </c>
    </row>
    <row r="130" spans="1:12" ht="15.75">
      <c r="A130" s="303">
        <v>127</v>
      </c>
      <c r="B130" s="310" t="s">
        <v>672</v>
      </c>
      <c r="C130" s="269">
        <v>7.5</v>
      </c>
      <c r="D130" s="306">
        <v>4.8</v>
      </c>
      <c r="E130" s="306">
        <v>5</v>
      </c>
      <c r="F130" s="306">
        <v>3.5</v>
      </c>
      <c r="G130" s="311">
        <v>7.5</v>
      </c>
      <c r="H130" s="312">
        <v>4.75</v>
      </c>
      <c r="I130" s="270">
        <f t="shared" si="6"/>
        <v>5.25</v>
      </c>
      <c r="J130" s="270">
        <f t="shared" si="7"/>
        <v>33.05</v>
      </c>
      <c r="K130" s="304" t="s">
        <v>324</v>
      </c>
      <c r="L130" s="304">
        <v>480091</v>
      </c>
    </row>
    <row r="131" spans="1:12" ht="15.75">
      <c r="A131" s="303">
        <v>128</v>
      </c>
      <c r="B131" s="310" t="s">
        <v>553</v>
      </c>
      <c r="C131" s="269">
        <v>7.5</v>
      </c>
      <c r="D131" s="306">
        <v>6.6</v>
      </c>
      <c r="E131" s="306">
        <v>6.5</v>
      </c>
      <c r="F131" s="306">
        <v>5.75</v>
      </c>
      <c r="G131" s="311">
        <v>7</v>
      </c>
      <c r="H131" s="312">
        <v>7.75</v>
      </c>
      <c r="I131" s="270">
        <f t="shared" si="6"/>
        <v>6.833333333333333</v>
      </c>
      <c r="J131" s="270">
        <f t="shared" si="7"/>
        <v>41.1</v>
      </c>
      <c r="K131" s="304" t="s">
        <v>324</v>
      </c>
      <c r="L131" s="304">
        <v>480095</v>
      </c>
    </row>
    <row r="132" spans="1:12" ht="15.75">
      <c r="A132" s="303">
        <v>129</v>
      </c>
      <c r="B132" s="310" t="s">
        <v>673</v>
      </c>
      <c r="C132" s="269">
        <v>7</v>
      </c>
      <c r="D132" s="306">
        <v>5.7</v>
      </c>
      <c r="E132" s="306">
        <v>3</v>
      </c>
      <c r="F132" s="306">
        <v>4.75</v>
      </c>
      <c r="G132" s="311">
        <v>7</v>
      </c>
      <c r="H132" s="312">
        <v>4.75</v>
      </c>
      <c r="I132" s="270">
        <f aca="true" t="shared" si="8" ref="I132:I141">(F132+G132+H132)/3</f>
        <v>5.5</v>
      </c>
      <c r="J132" s="270">
        <f aca="true" t="shared" si="9" ref="J132:J141">C132+D132+E132+F132+G132+H132</f>
        <v>32.2</v>
      </c>
      <c r="K132" s="304" t="s">
        <v>324</v>
      </c>
      <c r="L132" s="304">
        <v>480106</v>
      </c>
    </row>
    <row r="133" spans="1:12" ht="15.75">
      <c r="A133" s="303">
        <v>130</v>
      </c>
      <c r="B133" s="310" t="s">
        <v>674</v>
      </c>
      <c r="C133" s="269">
        <v>5.5</v>
      </c>
      <c r="D133" s="306">
        <v>5.6</v>
      </c>
      <c r="E133" s="306">
        <v>5.5</v>
      </c>
      <c r="F133" s="306">
        <v>5.75</v>
      </c>
      <c r="G133" s="311">
        <v>7</v>
      </c>
      <c r="H133" s="312">
        <v>5.75</v>
      </c>
      <c r="I133" s="270">
        <f t="shared" si="8"/>
        <v>6.166666666666667</v>
      </c>
      <c r="J133" s="270">
        <f t="shared" si="9"/>
        <v>35.1</v>
      </c>
      <c r="K133" s="304" t="s">
        <v>324</v>
      </c>
      <c r="L133" s="304">
        <v>480122</v>
      </c>
    </row>
    <row r="134" spans="1:12" ht="15.75">
      <c r="A134" s="303">
        <v>131</v>
      </c>
      <c r="B134" s="310" t="s">
        <v>675</v>
      </c>
      <c r="C134" s="269">
        <v>0</v>
      </c>
      <c r="D134" s="306">
        <v>6.6</v>
      </c>
      <c r="E134" s="306">
        <v>3.5</v>
      </c>
      <c r="F134" s="306">
        <v>4.5</v>
      </c>
      <c r="G134" s="311">
        <v>6.5</v>
      </c>
      <c r="H134" s="312">
        <v>5.5</v>
      </c>
      <c r="I134" s="270">
        <f t="shared" si="8"/>
        <v>5.5</v>
      </c>
      <c r="J134" s="270">
        <f t="shared" si="9"/>
        <v>26.6</v>
      </c>
      <c r="K134" s="304" t="s">
        <v>324</v>
      </c>
      <c r="L134" s="304">
        <v>480123</v>
      </c>
    </row>
    <row r="135" spans="1:12" ht="15.75">
      <c r="A135" s="303">
        <v>132</v>
      </c>
      <c r="B135" s="310" t="s">
        <v>676</v>
      </c>
      <c r="C135" s="269">
        <v>7.5</v>
      </c>
      <c r="D135" s="306">
        <v>7.6</v>
      </c>
      <c r="E135" s="306">
        <v>3</v>
      </c>
      <c r="F135" s="306">
        <v>4.25</v>
      </c>
      <c r="G135" s="311">
        <v>6</v>
      </c>
      <c r="H135" s="312">
        <v>5</v>
      </c>
      <c r="I135" s="270">
        <f t="shared" si="8"/>
        <v>5.083333333333333</v>
      </c>
      <c r="J135" s="270">
        <f t="shared" si="9"/>
        <v>33.35</v>
      </c>
      <c r="K135" s="304" t="s">
        <v>324</v>
      </c>
      <c r="L135" s="304">
        <v>480129</v>
      </c>
    </row>
    <row r="136" spans="1:12" ht="15.75">
      <c r="A136" s="303">
        <v>133</v>
      </c>
      <c r="B136" s="310" t="s">
        <v>677</v>
      </c>
      <c r="C136" s="269">
        <v>7</v>
      </c>
      <c r="D136" s="306">
        <v>5.6</v>
      </c>
      <c r="E136" s="306">
        <v>4.5</v>
      </c>
      <c r="F136" s="306">
        <v>5.25</v>
      </c>
      <c r="G136" s="311">
        <v>6.5</v>
      </c>
      <c r="H136" s="312">
        <v>4.25</v>
      </c>
      <c r="I136" s="270">
        <f t="shared" si="8"/>
        <v>5.333333333333333</v>
      </c>
      <c r="J136" s="270">
        <f t="shared" si="9"/>
        <v>33.1</v>
      </c>
      <c r="K136" s="304" t="s">
        <v>324</v>
      </c>
      <c r="L136" s="304">
        <v>480132</v>
      </c>
    </row>
    <row r="137" spans="1:12" ht="15.75">
      <c r="A137" s="303">
        <v>134</v>
      </c>
      <c r="B137" s="310" t="s">
        <v>678</v>
      </c>
      <c r="C137" s="269">
        <v>6</v>
      </c>
      <c r="D137" s="306">
        <v>6.9</v>
      </c>
      <c r="E137" s="306">
        <v>5.5</v>
      </c>
      <c r="F137" s="306">
        <v>4</v>
      </c>
      <c r="G137" s="311">
        <v>5.5</v>
      </c>
      <c r="H137" s="312">
        <v>3.25</v>
      </c>
      <c r="I137" s="270">
        <f t="shared" si="8"/>
        <v>4.25</v>
      </c>
      <c r="J137" s="270">
        <f t="shared" si="9"/>
        <v>31.15</v>
      </c>
      <c r="K137" s="304" t="s">
        <v>324</v>
      </c>
      <c r="L137" s="304">
        <v>480159</v>
      </c>
    </row>
    <row r="138" spans="1:12" ht="15.75">
      <c r="A138" s="303">
        <v>135</v>
      </c>
      <c r="B138" s="310" t="s">
        <v>679</v>
      </c>
      <c r="C138" s="269">
        <v>6</v>
      </c>
      <c r="D138" s="306">
        <v>6.8</v>
      </c>
      <c r="E138" s="306">
        <v>5</v>
      </c>
      <c r="F138" s="306">
        <v>4.5</v>
      </c>
      <c r="G138" s="311">
        <v>6.5</v>
      </c>
      <c r="H138" s="312">
        <v>5.25</v>
      </c>
      <c r="I138" s="270">
        <f t="shared" si="8"/>
        <v>5.416666666666667</v>
      </c>
      <c r="J138" s="270">
        <f t="shared" si="9"/>
        <v>34.05</v>
      </c>
      <c r="K138" s="304" t="s">
        <v>324</v>
      </c>
      <c r="L138" s="304">
        <v>480162</v>
      </c>
    </row>
    <row r="139" spans="1:12" ht="15.75">
      <c r="A139" s="303">
        <v>136</v>
      </c>
      <c r="B139" s="310" t="s">
        <v>680</v>
      </c>
      <c r="C139" s="269">
        <v>7</v>
      </c>
      <c r="D139" s="306">
        <v>5.4</v>
      </c>
      <c r="E139" s="306">
        <v>5.5</v>
      </c>
      <c r="F139" s="306">
        <v>1.75</v>
      </c>
      <c r="G139" s="311">
        <v>5.5</v>
      </c>
      <c r="H139" s="312">
        <v>4.25</v>
      </c>
      <c r="I139" s="270">
        <f t="shared" si="8"/>
        <v>3.8333333333333335</v>
      </c>
      <c r="J139" s="270">
        <f t="shared" si="9"/>
        <v>29.4</v>
      </c>
      <c r="K139" s="304" t="s">
        <v>324</v>
      </c>
      <c r="L139" s="304">
        <v>480170</v>
      </c>
    </row>
    <row r="140" spans="1:12" ht="15.75">
      <c r="A140" s="303">
        <v>137</v>
      </c>
      <c r="B140" s="310" t="s">
        <v>567</v>
      </c>
      <c r="C140" s="269">
        <v>8</v>
      </c>
      <c r="D140" s="306">
        <v>2.7</v>
      </c>
      <c r="E140" s="306">
        <v>4.5</v>
      </c>
      <c r="F140" s="306">
        <v>3.75</v>
      </c>
      <c r="G140" s="311">
        <v>5.5</v>
      </c>
      <c r="H140" s="312">
        <v>3</v>
      </c>
      <c r="I140" s="270">
        <f t="shared" si="8"/>
        <v>4.083333333333333</v>
      </c>
      <c r="J140" s="270">
        <f t="shared" si="9"/>
        <v>27.45</v>
      </c>
      <c r="K140" s="304" t="s">
        <v>324</v>
      </c>
      <c r="L140" s="304">
        <v>480188</v>
      </c>
    </row>
    <row r="141" spans="1:12" ht="15.75">
      <c r="A141" s="303">
        <v>138</v>
      </c>
      <c r="B141" s="310" t="s">
        <v>681</v>
      </c>
      <c r="C141" s="269">
        <v>7.5</v>
      </c>
      <c r="D141" s="306">
        <v>7.1</v>
      </c>
      <c r="E141" s="306">
        <v>4</v>
      </c>
      <c r="F141" s="306">
        <v>5.5</v>
      </c>
      <c r="G141" s="311">
        <v>7</v>
      </c>
      <c r="H141" s="312">
        <v>4</v>
      </c>
      <c r="I141" s="270">
        <f t="shared" si="8"/>
        <v>5.5</v>
      </c>
      <c r="J141" s="270">
        <f t="shared" si="9"/>
        <v>35.1</v>
      </c>
      <c r="K141" s="304" t="s">
        <v>324</v>
      </c>
      <c r="L141" s="304">
        <v>480194</v>
      </c>
    </row>
    <row r="142" spans="1:12" ht="15.75">
      <c r="A142" s="303">
        <v>139</v>
      </c>
      <c r="B142" s="310" t="s">
        <v>682</v>
      </c>
      <c r="C142" s="269">
        <v>6.5</v>
      </c>
      <c r="D142" s="306">
        <v>2.9</v>
      </c>
      <c r="E142" s="306">
        <v>4</v>
      </c>
      <c r="F142" s="306">
        <v>4.75</v>
      </c>
      <c r="G142" s="311">
        <v>7</v>
      </c>
      <c r="H142" s="312">
        <v>1.75</v>
      </c>
      <c r="I142" s="270"/>
      <c r="J142" s="270"/>
      <c r="K142" s="304" t="s">
        <v>324</v>
      </c>
      <c r="L142" s="304">
        <v>480195</v>
      </c>
    </row>
    <row r="143" spans="1:12" ht="15.75">
      <c r="A143" s="303">
        <v>140</v>
      </c>
      <c r="B143" s="310" t="s">
        <v>683</v>
      </c>
      <c r="C143" s="269">
        <v>7.5</v>
      </c>
      <c r="D143" s="306">
        <v>5.7</v>
      </c>
      <c r="E143" s="306">
        <v>3</v>
      </c>
      <c r="F143" s="306">
        <v>3.75</v>
      </c>
      <c r="G143" s="311">
        <v>6.5</v>
      </c>
      <c r="H143" s="312">
        <v>3</v>
      </c>
      <c r="I143" s="270">
        <f aca="true" t="shared" si="10" ref="I143:I177">(F143+G143+H143)/3</f>
        <v>4.416666666666667</v>
      </c>
      <c r="J143" s="270">
        <f aca="true" t="shared" si="11" ref="J143:J177">C143+D143+E143+F143+G143+H143</f>
        <v>29.45</v>
      </c>
      <c r="K143" s="304" t="s">
        <v>324</v>
      </c>
      <c r="L143" s="304">
        <v>480199</v>
      </c>
    </row>
    <row r="144" spans="1:12" ht="15.75">
      <c r="A144" s="303">
        <v>141</v>
      </c>
      <c r="B144" s="310" t="s">
        <v>684</v>
      </c>
      <c r="C144" s="269">
        <v>5</v>
      </c>
      <c r="D144" s="306">
        <v>5.9</v>
      </c>
      <c r="E144" s="306">
        <v>4.6</v>
      </c>
      <c r="F144" s="306">
        <v>4.75</v>
      </c>
      <c r="G144" s="311">
        <v>6.5</v>
      </c>
      <c r="H144" s="312">
        <v>5.5</v>
      </c>
      <c r="I144" s="270">
        <f t="shared" si="10"/>
        <v>5.583333333333333</v>
      </c>
      <c r="J144" s="270">
        <f t="shared" si="11"/>
        <v>32.25</v>
      </c>
      <c r="K144" s="304" t="s">
        <v>324</v>
      </c>
      <c r="L144" s="304">
        <v>480200</v>
      </c>
    </row>
    <row r="145" spans="1:12" ht="15.75">
      <c r="A145" s="303">
        <v>142</v>
      </c>
      <c r="B145" s="310" t="s">
        <v>685</v>
      </c>
      <c r="C145" s="269"/>
      <c r="D145" s="306"/>
      <c r="E145" s="306"/>
      <c r="F145" s="306"/>
      <c r="G145" s="311"/>
      <c r="H145" s="312"/>
      <c r="I145" s="270"/>
      <c r="J145" s="270"/>
      <c r="K145" s="304" t="s">
        <v>324</v>
      </c>
      <c r="L145" s="304">
        <v>480202</v>
      </c>
    </row>
    <row r="146" spans="1:12" ht="15.75">
      <c r="A146" s="303">
        <v>143</v>
      </c>
      <c r="B146" s="310" t="s">
        <v>613</v>
      </c>
      <c r="C146" s="269">
        <v>7.5</v>
      </c>
      <c r="D146" s="306">
        <v>4.2</v>
      </c>
      <c r="E146" s="306">
        <v>5</v>
      </c>
      <c r="F146" s="306">
        <v>3.5</v>
      </c>
      <c r="G146" s="311">
        <v>6.25</v>
      </c>
      <c r="H146" s="312">
        <v>2.5</v>
      </c>
      <c r="I146" s="270">
        <f t="shared" si="10"/>
        <v>4.083333333333333</v>
      </c>
      <c r="J146" s="270">
        <f t="shared" si="11"/>
        <v>28.95</v>
      </c>
      <c r="K146" s="304" t="s">
        <v>324</v>
      </c>
      <c r="L146" s="304">
        <v>480208</v>
      </c>
    </row>
    <row r="147" spans="1:12" ht="15.75">
      <c r="A147" s="303">
        <v>144</v>
      </c>
      <c r="B147" s="310" t="s">
        <v>686</v>
      </c>
      <c r="C147" s="269">
        <v>5</v>
      </c>
      <c r="D147" s="306">
        <v>4.7</v>
      </c>
      <c r="E147" s="306">
        <v>5</v>
      </c>
      <c r="F147" s="306">
        <v>6</v>
      </c>
      <c r="G147" s="311">
        <v>5.5</v>
      </c>
      <c r="H147" s="312">
        <v>2.75</v>
      </c>
      <c r="I147" s="270">
        <f t="shared" si="10"/>
        <v>4.75</v>
      </c>
      <c r="J147" s="270">
        <f t="shared" si="11"/>
        <v>28.95</v>
      </c>
      <c r="K147" s="304" t="s">
        <v>324</v>
      </c>
      <c r="L147" s="304">
        <v>480225</v>
      </c>
    </row>
    <row r="148" spans="1:12" ht="15.75">
      <c r="A148" s="303">
        <v>145</v>
      </c>
      <c r="B148" s="310" t="s">
        <v>687</v>
      </c>
      <c r="C148" s="269">
        <v>6.5</v>
      </c>
      <c r="D148" s="306">
        <v>6.4</v>
      </c>
      <c r="E148" s="306">
        <v>4.5</v>
      </c>
      <c r="F148" s="306">
        <v>5.5</v>
      </c>
      <c r="G148" s="311">
        <v>7</v>
      </c>
      <c r="H148" s="312">
        <v>6.75</v>
      </c>
      <c r="I148" s="270">
        <f t="shared" si="10"/>
        <v>6.416666666666667</v>
      </c>
      <c r="J148" s="270">
        <f t="shared" si="11"/>
        <v>36.65</v>
      </c>
      <c r="K148" s="304" t="s">
        <v>324</v>
      </c>
      <c r="L148" s="304">
        <v>480249</v>
      </c>
    </row>
    <row r="149" spans="1:12" ht="15.75">
      <c r="A149" s="303">
        <v>146</v>
      </c>
      <c r="B149" s="310" t="s">
        <v>688</v>
      </c>
      <c r="C149" s="269">
        <v>5</v>
      </c>
      <c r="D149" s="306">
        <v>3.2</v>
      </c>
      <c r="E149" s="306">
        <v>2</v>
      </c>
      <c r="F149" s="306">
        <v>6</v>
      </c>
      <c r="G149" s="311">
        <v>5.75</v>
      </c>
      <c r="H149" s="312">
        <v>6.5</v>
      </c>
      <c r="I149" s="270">
        <f t="shared" si="10"/>
        <v>6.083333333333333</v>
      </c>
      <c r="J149" s="270">
        <f t="shared" si="11"/>
        <v>28.45</v>
      </c>
      <c r="K149" s="304" t="s">
        <v>324</v>
      </c>
      <c r="L149" s="304">
        <v>480273</v>
      </c>
    </row>
    <row r="150" spans="1:12" ht="15.75">
      <c r="A150" s="303">
        <v>147</v>
      </c>
      <c r="B150" s="310" t="s">
        <v>689</v>
      </c>
      <c r="C150" s="269">
        <v>5</v>
      </c>
      <c r="D150" s="306">
        <v>3.4</v>
      </c>
      <c r="E150" s="306">
        <v>3.5</v>
      </c>
      <c r="F150" s="306">
        <v>4.75</v>
      </c>
      <c r="G150" s="311">
        <v>5.25</v>
      </c>
      <c r="H150" s="312">
        <v>3</v>
      </c>
      <c r="I150" s="270">
        <f t="shared" si="10"/>
        <v>4.333333333333333</v>
      </c>
      <c r="J150" s="270">
        <f t="shared" si="11"/>
        <v>24.9</v>
      </c>
      <c r="K150" s="304" t="s">
        <v>324</v>
      </c>
      <c r="L150" s="304">
        <v>480274</v>
      </c>
    </row>
    <row r="151" spans="1:12" ht="15.75">
      <c r="A151" s="303">
        <v>148</v>
      </c>
      <c r="B151" s="310" t="s">
        <v>690</v>
      </c>
      <c r="C151" s="269">
        <v>6</v>
      </c>
      <c r="D151" s="306">
        <v>5.6</v>
      </c>
      <c r="E151" s="306">
        <v>4.5</v>
      </c>
      <c r="F151" s="306">
        <v>4.5</v>
      </c>
      <c r="G151" s="311">
        <v>7</v>
      </c>
      <c r="H151" s="312">
        <v>3.25</v>
      </c>
      <c r="I151" s="270">
        <f t="shared" si="10"/>
        <v>4.916666666666667</v>
      </c>
      <c r="J151" s="270">
        <f t="shared" si="11"/>
        <v>30.85</v>
      </c>
      <c r="K151" s="304" t="s">
        <v>324</v>
      </c>
      <c r="L151" s="304">
        <v>480281</v>
      </c>
    </row>
    <row r="152" spans="1:12" ht="15.75">
      <c r="A152" s="303">
        <v>149</v>
      </c>
      <c r="B152" s="310" t="s">
        <v>692</v>
      </c>
      <c r="C152" s="269">
        <v>6</v>
      </c>
      <c r="D152" s="306">
        <v>2.8</v>
      </c>
      <c r="E152" s="306">
        <v>4</v>
      </c>
      <c r="F152" s="306">
        <v>4</v>
      </c>
      <c r="G152" s="311">
        <v>6</v>
      </c>
      <c r="H152" s="312">
        <v>4</v>
      </c>
      <c r="I152" s="270">
        <f t="shared" si="10"/>
        <v>4.666666666666667</v>
      </c>
      <c r="J152" s="270">
        <f t="shared" si="11"/>
        <v>26.8</v>
      </c>
      <c r="K152" s="304" t="s">
        <v>467</v>
      </c>
      <c r="L152" s="304">
        <v>480025</v>
      </c>
    </row>
    <row r="153" spans="1:12" ht="15.75">
      <c r="A153" s="303">
        <v>150</v>
      </c>
      <c r="B153" s="310" t="s">
        <v>693</v>
      </c>
      <c r="C153" s="269">
        <v>6</v>
      </c>
      <c r="D153" s="306">
        <v>3.6</v>
      </c>
      <c r="E153" s="306">
        <v>4</v>
      </c>
      <c r="F153" s="306">
        <v>4.25</v>
      </c>
      <c r="G153" s="311">
        <v>5.5</v>
      </c>
      <c r="H153" s="312">
        <v>4.5</v>
      </c>
      <c r="I153" s="270">
        <f t="shared" si="10"/>
        <v>4.75</v>
      </c>
      <c r="J153" s="270">
        <f t="shared" si="11"/>
        <v>27.85</v>
      </c>
      <c r="K153" s="304" t="s">
        <v>467</v>
      </c>
      <c r="L153" s="304">
        <v>480032</v>
      </c>
    </row>
    <row r="154" spans="1:12" ht="15.75">
      <c r="A154" s="303">
        <v>151</v>
      </c>
      <c r="B154" s="310" t="s">
        <v>694</v>
      </c>
      <c r="C154" s="269">
        <v>7</v>
      </c>
      <c r="D154" s="306">
        <v>2.6</v>
      </c>
      <c r="E154" s="306">
        <v>4</v>
      </c>
      <c r="F154" s="306">
        <v>4.5</v>
      </c>
      <c r="G154" s="311">
        <v>4.5</v>
      </c>
      <c r="H154" s="312">
        <v>4.25</v>
      </c>
      <c r="I154" s="270">
        <f t="shared" si="10"/>
        <v>4.416666666666667</v>
      </c>
      <c r="J154" s="270">
        <f t="shared" si="11"/>
        <v>26.85</v>
      </c>
      <c r="K154" s="304" t="s">
        <v>467</v>
      </c>
      <c r="L154" s="304">
        <v>480039</v>
      </c>
    </row>
    <row r="155" spans="1:12" ht="15.75">
      <c r="A155" s="303">
        <v>152</v>
      </c>
      <c r="B155" s="310" t="s">
        <v>695</v>
      </c>
      <c r="C155" s="269">
        <v>5.5</v>
      </c>
      <c r="D155" s="306">
        <v>6.2</v>
      </c>
      <c r="E155" s="306">
        <v>5</v>
      </c>
      <c r="F155" s="306">
        <v>5.75</v>
      </c>
      <c r="G155" s="311">
        <v>6</v>
      </c>
      <c r="H155" s="312">
        <v>6</v>
      </c>
      <c r="I155" s="270">
        <f t="shared" si="10"/>
        <v>5.916666666666667</v>
      </c>
      <c r="J155" s="270">
        <f t="shared" si="11"/>
        <v>34.45</v>
      </c>
      <c r="K155" s="304" t="s">
        <v>467</v>
      </c>
      <c r="L155" s="304">
        <v>480050</v>
      </c>
    </row>
    <row r="156" spans="1:12" ht="15.75">
      <c r="A156" s="303">
        <v>153</v>
      </c>
      <c r="B156" s="310" t="s">
        <v>696</v>
      </c>
      <c r="C156" s="269">
        <v>6</v>
      </c>
      <c r="D156" s="306">
        <v>4.3</v>
      </c>
      <c r="E156" s="306">
        <v>2.5</v>
      </c>
      <c r="F156" s="306">
        <v>5.5</v>
      </c>
      <c r="G156" s="311">
        <v>6.5</v>
      </c>
      <c r="H156" s="312">
        <v>6.5</v>
      </c>
      <c r="I156" s="270">
        <f t="shared" si="10"/>
        <v>6.166666666666667</v>
      </c>
      <c r="J156" s="270">
        <f t="shared" si="11"/>
        <v>31.3</v>
      </c>
      <c r="K156" s="304" t="s">
        <v>467</v>
      </c>
      <c r="L156" s="304">
        <v>480053</v>
      </c>
    </row>
    <row r="157" spans="1:12" ht="15.75">
      <c r="A157" s="303">
        <v>154</v>
      </c>
      <c r="B157" s="310" t="s">
        <v>697</v>
      </c>
      <c r="C157" s="269">
        <v>5.5</v>
      </c>
      <c r="D157" s="306">
        <v>5.4</v>
      </c>
      <c r="E157" s="306">
        <v>3</v>
      </c>
      <c r="F157" s="306">
        <v>4</v>
      </c>
      <c r="G157" s="311">
        <v>6</v>
      </c>
      <c r="H157" s="312">
        <v>5.5</v>
      </c>
      <c r="I157" s="270">
        <f t="shared" si="10"/>
        <v>5.166666666666667</v>
      </c>
      <c r="J157" s="270">
        <f t="shared" si="11"/>
        <v>29.4</v>
      </c>
      <c r="K157" s="304" t="s">
        <v>467</v>
      </c>
      <c r="L157" s="304">
        <v>480056</v>
      </c>
    </row>
    <row r="158" spans="1:12" ht="15.75">
      <c r="A158" s="303">
        <v>155</v>
      </c>
      <c r="B158" s="310" t="s">
        <v>698</v>
      </c>
      <c r="C158" s="269">
        <v>3</v>
      </c>
      <c r="D158" s="306">
        <v>3</v>
      </c>
      <c r="E158" s="306">
        <v>5.5</v>
      </c>
      <c r="F158" s="306">
        <v>5.25</v>
      </c>
      <c r="G158" s="311">
        <v>2.5</v>
      </c>
      <c r="H158" s="312">
        <v>4.5</v>
      </c>
      <c r="I158" s="270">
        <f t="shared" si="10"/>
        <v>4.083333333333333</v>
      </c>
      <c r="J158" s="270">
        <f t="shared" si="11"/>
        <v>23.75</v>
      </c>
      <c r="K158" s="304" t="s">
        <v>467</v>
      </c>
      <c r="L158" s="304">
        <v>480070</v>
      </c>
    </row>
    <row r="159" spans="1:12" ht="15.75">
      <c r="A159" s="303">
        <v>156</v>
      </c>
      <c r="B159" s="310" t="s">
        <v>699</v>
      </c>
      <c r="C159" s="269">
        <v>2</v>
      </c>
      <c r="D159" s="306">
        <v>5.4</v>
      </c>
      <c r="E159" s="306">
        <v>5</v>
      </c>
      <c r="F159" s="306">
        <v>6.5</v>
      </c>
      <c r="G159" s="311">
        <v>7.5</v>
      </c>
      <c r="H159" s="312">
        <v>5.5</v>
      </c>
      <c r="I159" s="270">
        <f t="shared" si="10"/>
        <v>6.5</v>
      </c>
      <c r="J159" s="270">
        <f t="shared" si="11"/>
        <v>31.9</v>
      </c>
      <c r="K159" s="304" t="s">
        <v>467</v>
      </c>
      <c r="L159" s="304">
        <v>480076</v>
      </c>
    </row>
    <row r="160" spans="1:12" ht="15.75">
      <c r="A160" s="303">
        <v>157</v>
      </c>
      <c r="B160" s="310" t="s">
        <v>700</v>
      </c>
      <c r="C160" s="269">
        <v>5.5</v>
      </c>
      <c r="D160" s="306">
        <v>4.2</v>
      </c>
      <c r="E160" s="306">
        <v>5.5</v>
      </c>
      <c r="F160" s="306">
        <v>5.75</v>
      </c>
      <c r="G160" s="311">
        <v>6.5</v>
      </c>
      <c r="H160" s="312">
        <v>5</v>
      </c>
      <c r="I160" s="270">
        <f t="shared" si="10"/>
        <v>5.75</v>
      </c>
      <c r="J160" s="270">
        <f t="shared" si="11"/>
        <v>32.45</v>
      </c>
      <c r="K160" s="304" t="s">
        <v>467</v>
      </c>
      <c r="L160" s="304">
        <v>480080</v>
      </c>
    </row>
    <row r="161" spans="1:12" ht="15.75">
      <c r="A161" s="303">
        <v>158</v>
      </c>
      <c r="B161" s="310" t="s">
        <v>701</v>
      </c>
      <c r="C161" s="269">
        <v>6.5</v>
      </c>
      <c r="D161" s="306">
        <v>5.8</v>
      </c>
      <c r="E161" s="306">
        <v>5</v>
      </c>
      <c r="F161" s="306">
        <v>6.25</v>
      </c>
      <c r="G161" s="311">
        <v>8</v>
      </c>
      <c r="H161" s="312">
        <v>5.25</v>
      </c>
      <c r="I161" s="270">
        <f t="shared" si="10"/>
        <v>6.5</v>
      </c>
      <c r="J161" s="270">
        <f t="shared" si="11"/>
        <v>36.8</v>
      </c>
      <c r="K161" s="304" t="s">
        <v>467</v>
      </c>
      <c r="L161" s="304">
        <v>480084</v>
      </c>
    </row>
    <row r="162" spans="1:12" ht="15.75">
      <c r="A162" s="303">
        <v>159</v>
      </c>
      <c r="B162" s="310" t="s">
        <v>702</v>
      </c>
      <c r="C162" s="269">
        <v>5</v>
      </c>
      <c r="D162" s="306">
        <v>3</v>
      </c>
      <c r="E162" s="306">
        <v>3</v>
      </c>
      <c r="F162" s="306">
        <v>3.75</v>
      </c>
      <c r="G162" s="311">
        <v>2.5</v>
      </c>
      <c r="H162" s="312">
        <v>3.75</v>
      </c>
      <c r="I162" s="270">
        <f t="shared" si="10"/>
        <v>3.3333333333333335</v>
      </c>
      <c r="J162" s="270">
        <f t="shared" si="11"/>
        <v>21</v>
      </c>
      <c r="K162" s="304" t="s">
        <v>467</v>
      </c>
      <c r="L162" s="304">
        <v>480098</v>
      </c>
    </row>
    <row r="163" spans="1:12" ht="15.75">
      <c r="A163" s="303">
        <v>160</v>
      </c>
      <c r="B163" s="310" t="s">
        <v>703</v>
      </c>
      <c r="C163" s="269">
        <v>5</v>
      </c>
      <c r="D163" s="306">
        <v>4.4</v>
      </c>
      <c r="E163" s="306">
        <v>3</v>
      </c>
      <c r="F163" s="306">
        <v>2</v>
      </c>
      <c r="G163" s="311">
        <v>4.5</v>
      </c>
      <c r="H163" s="312">
        <v>3.25</v>
      </c>
      <c r="I163" s="270">
        <f t="shared" si="10"/>
        <v>3.25</v>
      </c>
      <c r="J163" s="270">
        <f t="shared" si="11"/>
        <v>22.15</v>
      </c>
      <c r="K163" s="304" t="s">
        <v>467</v>
      </c>
      <c r="L163" s="304">
        <v>480099</v>
      </c>
    </row>
    <row r="164" spans="1:12" ht="15.75">
      <c r="A164" s="303">
        <v>161</v>
      </c>
      <c r="B164" s="310" t="s">
        <v>704</v>
      </c>
      <c r="C164" s="269">
        <v>4</v>
      </c>
      <c r="D164" s="306">
        <v>4.6</v>
      </c>
      <c r="E164" s="306">
        <v>4</v>
      </c>
      <c r="F164" s="306">
        <v>2.25</v>
      </c>
      <c r="G164" s="311">
        <v>5.5</v>
      </c>
      <c r="H164" s="312">
        <v>2.25</v>
      </c>
      <c r="I164" s="270">
        <f t="shared" si="10"/>
        <v>3.3333333333333335</v>
      </c>
      <c r="J164" s="270">
        <f t="shared" si="11"/>
        <v>22.6</v>
      </c>
      <c r="K164" s="304" t="s">
        <v>467</v>
      </c>
      <c r="L164" s="304">
        <v>480107</v>
      </c>
    </row>
    <row r="165" spans="1:12" ht="15.75">
      <c r="A165" s="303">
        <v>162</v>
      </c>
      <c r="B165" s="310" t="s">
        <v>705</v>
      </c>
      <c r="C165" s="269">
        <v>6</v>
      </c>
      <c r="D165" s="306">
        <v>4.4</v>
      </c>
      <c r="E165" s="306">
        <v>5</v>
      </c>
      <c r="F165" s="306">
        <v>3.75</v>
      </c>
      <c r="G165" s="311">
        <v>5.5</v>
      </c>
      <c r="H165" s="312">
        <v>4.25</v>
      </c>
      <c r="I165" s="270">
        <f t="shared" si="10"/>
        <v>4.5</v>
      </c>
      <c r="J165" s="270">
        <f t="shared" si="11"/>
        <v>28.9</v>
      </c>
      <c r="K165" s="304" t="s">
        <v>467</v>
      </c>
      <c r="L165" s="304">
        <v>480109</v>
      </c>
    </row>
    <row r="166" spans="1:12" ht="15.75">
      <c r="A166" s="303">
        <v>163</v>
      </c>
      <c r="B166" s="310" t="s">
        <v>706</v>
      </c>
      <c r="C166" s="269">
        <v>6</v>
      </c>
      <c r="D166" s="306">
        <v>3.8</v>
      </c>
      <c r="E166" s="306">
        <v>2</v>
      </c>
      <c r="F166" s="306">
        <v>4.25</v>
      </c>
      <c r="G166" s="311">
        <v>4.5</v>
      </c>
      <c r="H166" s="312">
        <v>3.25</v>
      </c>
      <c r="I166" s="270">
        <f t="shared" si="10"/>
        <v>4</v>
      </c>
      <c r="J166" s="270">
        <f t="shared" si="11"/>
        <v>23.8</v>
      </c>
      <c r="K166" s="304" t="s">
        <v>467</v>
      </c>
      <c r="L166" s="304">
        <v>480112</v>
      </c>
    </row>
    <row r="167" spans="1:12" ht="15.75">
      <c r="A167" s="303">
        <v>164</v>
      </c>
      <c r="B167" s="310" t="s">
        <v>707</v>
      </c>
      <c r="C167" s="269">
        <v>6</v>
      </c>
      <c r="D167" s="306">
        <v>5.2</v>
      </c>
      <c r="E167" s="306">
        <v>3.5</v>
      </c>
      <c r="F167" s="306">
        <v>4.5</v>
      </c>
      <c r="G167" s="311">
        <v>4</v>
      </c>
      <c r="H167" s="312">
        <v>4</v>
      </c>
      <c r="I167" s="270">
        <f t="shared" si="10"/>
        <v>4.166666666666667</v>
      </c>
      <c r="J167" s="270">
        <f t="shared" si="11"/>
        <v>27.2</v>
      </c>
      <c r="K167" s="304" t="s">
        <v>467</v>
      </c>
      <c r="L167" s="304">
        <v>480120</v>
      </c>
    </row>
    <row r="168" spans="1:12" ht="15.75">
      <c r="A168" s="303">
        <v>165</v>
      </c>
      <c r="B168" s="310" t="s">
        <v>708</v>
      </c>
      <c r="C168" s="269">
        <v>6.5</v>
      </c>
      <c r="D168" s="306">
        <v>5.3</v>
      </c>
      <c r="E168" s="306">
        <v>3</v>
      </c>
      <c r="F168" s="306">
        <v>5.5</v>
      </c>
      <c r="G168" s="311">
        <v>7</v>
      </c>
      <c r="H168" s="312">
        <v>6</v>
      </c>
      <c r="I168" s="270">
        <f t="shared" si="10"/>
        <v>6.166666666666667</v>
      </c>
      <c r="J168" s="270">
        <f t="shared" si="11"/>
        <v>33.3</v>
      </c>
      <c r="K168" s="304" t="s">
        <v>467</v>
      </c>
      <c r="L168" s="304">
        <v>480126</v>
      </c>
    </row>
    <row r="169" spans="1:12" ht="15.75">
      <c r="A169" s="303">
        <v>166</v>
      </c>
      <c r="B169" s="310" t="s">
        <v>709</v>
      </c>
      <c r="C169" s="269">
        <v>2</v>
      </c>
      <c r="D169" s="306">
        <v>5.6</v>
      </c>
      <c r="E169" s="306">
        <v>4</v>
      </c>
      <c r="F169" s="306">
        <v>5.5</v>
      </c>
      <c r="G169" s="311">
        <v>5.5</v>
      </c>
      <c r="H169" s="312">
        <v>5</v>
      </c>
      <c r="I169" s="270">
        <f t="shared" si="10"/>
        <v>5.333333333333333</v>
      </c>
      <c r="J169" s="270">
        <f t="shared" si="11"/>
        <v>27.6</v>
      </c>
      <c r="K169" s="304" t="s">
        <v>467</v>
      </c>
      <c r="L169" s="304">
        <v>480127</v>
      </c>
    </row>
    <row r="170" spans="1:12" ht="15.75">
      <c r="A170" s="303">
        <v>167</v>
      </c>
      <c r="B170" s="310" t="s">
        <v>710</v>
      </c>
      <c r="C170" s="269">
        <v>7.5</v>
      </c>
      <c r="D170" s="306">
        <v>4.6</v>
      </c>
      <c r="E170" s="306">
        <v>5</v>
      </c>
      <c r="F170" s="306">
        <v>4.5</v>
      </c>
      <c r="G170" s="311">
        <v>6.5</v>
      </c>
      <c r="H170" s="312">
        <v>3.5</v>
      </c>
      <c r="I170" s="270">
        <f t="shared" si="10"/>
        <v>4.833333333333333</v>
      </c>
      <c r="J170" s="270">
        <f t="shared" si="11"/>
        <v>31.6</v>
      </c>
      <c r="K170" s="304" t="s">
        <v>467</v>
      </c>
      <c r="L170" s="304">
        <v>480135</v>
      </c>
    </row>
    <row r="171" spans="1:12" ht="15.75">
      <c r="A171" s="303">
        <v>168</v>
      </c>
      <c r="B171" s="310" t="s">
        <v>640</v>
      </c>
      <c r="C171" s="269">
        <v>6</v>
      </c>
      <c r="D171" s="306">
        <v>4.6</v>
      </c>
      <c r="E171" s="306">
        <v>3.5</v>
      </c>
      <c r="F171" s="306">
        <v>4</v>
      </c>
      <c r="G171" s="311">
        <v>6</v>
      </c>
      <c r="H171" s="312">
        <v>3.25</v>
      </c>
      <c r="I171" s="270">
        <f t="shared" si="10"/>
        <v>4.416666666666667</v>
      </c>
      <c r="J171" s="270">
        <f t="shared" si="11"/>
        <v>27.35</v>
      </c>
      <c r="K171" s="304" t="s">
        <v>467</v>
      </c>
      <c r="L171" s="304">
        <v>480144</v>
      </c>
    </row>
    <row r="172" spans="1:12" ht="15.75">
      <c r="A172" s="303">
        <v>169</v>
      </c>
      <c r="B172" s="310" t="s">
        <v>711</v>
      </c>
      <c r="C172" s="269">
        <v>4</v>
      </c>
      <c r="D172" s="306">
        <v>6.2</v>
      </c>
      <c r="E172" s="306">
        <v>4</v>
      </c>
      <c r="F172" s="306">
        <v>4</v>
      </c>
      <c r="G172" s="311">
        <v>6</v>
      </c>
      <c r="H172" s="312">
        <v>2.5</v>
      </c>
      <c r="I172" s="270">
        <f t="shared" si="10"/>
        <v>4.166666666666667</v>
      </c>
      <c r="J172" s="270">
        <f t="shared" si="11"/>
        <v>26.7</v>
      </c>
      <c r="K172" s="304" t="s">
        <v>467</v>
      </c>
      <c r="L172" s="304">
        <v>480157</v>
      </c>
    </row>
    <row r="173" spans="1:12" ht="15.75">
      <c r="A173" s="303">
        <v>170</v>
      </c>
      <c r="B173" s="310" t="s">
        <v>712</v>
      </c>
      <c r="C173" s="269">
        <v>5.5</v>
      </c>
      <c r="D173" s="306">
        <v>7.4</v>
      </c>
      <c r="E173" s="306">
        <v>4</v>
      </c>
      <c r="F173" s="306">
        <v>5.25</v>
      </c>
      <c r="G173" s="311">
        <v>7</v>
      </c>
      <c r="H173" s="312">
        <v>3.75</v>
      </c>
      <c r="I173" s="270">
        <f t="shared" si="10"/>
        <v>5.333333333333333</v>
      </c>
      <c r="J173" s="270">
        <f t="shared" si="11"/>
        <v>32.9</v>
      </c>
      <c r="K173" s="304" t="s">
        <v>467</v>
      </c>
      <c r="L173" s="304">
        <v>480166</v>
      </c>
    </row>
    <row r="174" spans="1:12" ht="15.75">
      <c r="A174" s="303">
        <v>171</v>
      </c>
      <c r="B174" s="310" t="s">
        <v>713</v>
      </c>
      <c r="C174" s="269">
        <v>6</v>
      </c>
      <c r="D174" s="306">
        <v>5</v>
      </c>
      <c r="E174" s="306">
        <v>5</v>
      </c>
      <c r="F174" s="306">
        <v>3</v>
      </c>
      <c r="G174" s="311">
        <v>5.5</v>
      </c>
      <c r="H174" s="312">
        <v>2.25</v>
      </c>
      <c r="I174" s="270">
        <f t="shared" si="10"/>
        <v>3.5833333333333335</v>
      </c>
      <c r="J174" s="270">
        <f t="shared" si="11"/>
        <v>26.75</v>
      </c>
      <c r="K174" s="304" t="s">
        <v>467</v>
      </c>
      <c r="L174" s="304">
        <v>480171</v>
      </c>
    </row>
    <row r="175" spans="1:12" ht="15.75">
      <c r="A175" s="303">
        <v>172</v>
      </c>
      <c r="B175" s="310" t="s">
        <v>714</v>
      </c>
      <c r="C175" s="269">
        <v>4.5</v>
      </c>
      <c r="D175" s="306">
        <v>3.7</v>
      </c>
      <c r="E175" s="306">
        <v>3</v>
      </c>
      <c r="F175" s="306">
        <v>4</v>
      </c>
      <c r="G175" s="311">
        <v>4.5</v>
      </c>
      <c r="H175" s="312">
        <v>3.75</v>
      </c>
      <c r="I175" s="270">
        <f t="shared" si="10"/>
        <v>4.083333333333333</v>
      </c>
      <c r="J175" s="270">
        <f t="shared" si="11"/>
        <v>23.45</v>
      </c>
      <c r="K175" s="304" t="s">
        <v>467</v>
      </c>
      <c r="L175" s="304">
        <v>480173</v>
      </c>
    </row>
    <row r="176" spans="1:12" ht="15.75">
      <c r="A176" s="303">
        <v>173</v>
      </c>
      <c r="B176" s="310" t="s">
        <v>715</v>
      </c>
      <c r="C176" s="269">
        <v>7</v>
      </c>
      <c r="D176" s="306">
        <v>4</v>
      </c>
      <c r="E176" s="306">
        <v>3.5</v>
      </c>
      <c r="F176" s="306">
        <v>4.25</v>
      </c>
      <c r="G176" s="311">
        <v>7</v>
      </c>
      <c r="H176" s="312">
        <v>4</v>
      </c>
      <c r="I176" s="270">
        <f t="shared" si="10"/>
        <v>5.083333333333333</v>
      </c>
      <c r="J176" s="270">
        <f t="shared" si="11"/>
        <v>29.75</v>
      </c>
      <c r="K176" s="304" t="s">
        <v>467</v>
      </c>
      <c r="L176" s="304">
        <v>480179</v>
      </c>
    </row>
    <row r="177" spans="1:12" ht="15.75">
      <c r="A177" s="303">
        <v>174</v>
      </c>
      <c r="B177" s="310" t="s">
        <v>716</v>
      </c>
      <c r="C177" s="269">
        <v>8</v>
      </c>
      <c r="D177" s="306">
        <v>5.6</v>
      </c>
      <c r="E177" s="306">
        <v>6.5</v>
      </c>
      <c r="F177" s="306">
        <v>5.5</v>
      </c>
      <c r="G177" s="311">
        <v>6.5</v>
      </c>
      <c r="H177" s="312">
        <v>4.75</v>
      </c>
      <c r="I177" s="270">
        <f t="shared" si="10"/>
        <v>5.583333333333333</v>
      </c>
      <c r="J177" s="270">
        <f t="shared" si="11"/>
        <v>36.85</v>
      </c>
      <c r="K177" s="304" t="s">
        <v>467</v>
      </c>
      <c r="L177" s="304">
        <v>480186</v>
      </c>
    </row>
    <row r="178" spans="1:12" ht="15.75">
      <c r="A178" s="303">
        <v>175</v>
      </c>
      <c r="B178" s="310" t="s">
        <v>717</v>
      </c>
      <c r="C178" s="269">
        <v>7.5</v>
      </c>
      <c r="D178" s="306">
        <v>5.4</v>
      </c>
      <c r="E178" s="306">
        <v>6</v>
      </c>
      <c r="F178" s="306">
        <v>4.5</v>
      </c>
      <c r="G178" s="311">
        <v>6</v>
      </c>
      <c r="H178" s="312">
        <v>5</v>
      </c>
      <c r="I178" s="270"/>
      <c r="J178" s="270"/>
      <c r="K178" s="304" t="s">
        <v>467</v>
      </c>
      <c r="L178" s="304">
        <v>480189</v>
      </c>
    </row>
    <row r="179" spans="1:12" ht="15.75">
      <c r="A179" s="303">
        <v>176</v>
      </c>
      <c r="B179" s="310" t="s">
        <v>718</v>
      </c>
      <c r="C179" s="269">
        <v>6</v>
      </c>
      <c r="D179" s="306">
        <v>3.6</v>
      </c>
      <c r="E179" s="306">
        <v>4</v>
      </c>
      <c r="F179" s="306">
        <v>3.5</v>
      </c>
      <c r="G179" s="311">
        <v>5</v>
      </c>
      <c r="H179" s="312">
        <v>2.5</v>
      </c>
      <c r="I179" s="270">
        <f>(F179+G179+H179)/3</f>
        <v>3.6666666666666665</v>
      </c>
      <c r="J179" s="270">
        <f>C179+D179+E179+F179+G179+H179</f>
        <v>24.6</v>
      </c>
      <c r="K179" s="304" t="s">
        <v>467</v>
      </c>
      <c r="L179" s="304">
        <v>480193</v>
      </c>
    </row>
    <row r="180" spans="1:12" ht="15.75">
      <c r="A180" s="303">
        <v>177</v>
      </c>
      <c r="B180" s="310" t="s">
        <v>719</v>
      </c>
      <c r="C180" s="269">
        <v>7.5</v>
      </c>
      <c r="D180" s="306">
        <v>3.7</v>
      </c>
      <c r="E180" s="306">
        <v>3.5</v>
      </c>
      <c r="F180" s="306">
        <v>5.5</v>
      </c>
      <c r="G180" s="311">
        <v>6.5</v>
      </c>
      <c r="H180" s="312">
        <v>1.25</v>
      </c>
      <c r="I180" s="270"/>
      <c r="J180" s="270"/>
      <c r="K180" s="304" t="s">
        <v>467</v>
      </c>
      <c r="L180" s="304">
        <v>480204</v>
      </c>
    </row>
    <row r="181" spans="1:12" ht="15.75">
      <c r="A181" s="303">
        <v>178</v>
      </c>
      <c r="B181" s="310" t="s">
        <v>720</v>
      </c>
      <c r="C181" s="269">
        <v>5.5</v>
      </c>
      <c r="D181" s="306">
        <v>2.2</v>
      </c>
      <c r="E181" s="306">
        <v>2.4</v>
      </c>
      <c r="F181" s="306">
        <v>4.25</v>
      </c>
      <c r="G181" s="311">
        <v>3</v>
      </c>
      <c r="H181" s="312">
        <v>5.25</v>
      </c>
      <c r="I181" s="270">
        <f aca="true" t="shared" si="12" ref="I181:I212">(F181+G181+H181)/3</f>
        <v>4.166666666666667</v>
      </c>
      <c r="J181" s="270">
        <f aca="true" t="shared" si="13" ref="J181:J212">C181+D181+E181+F181+G181+H181</f>
        <v>22.6</v>
      </c>
      <c r="K181" s="304" t="s">
        <v>467</v>
      </c>
      <c r="L181" s="304">
        <v>480232</v>
      </c>
    </row>
    <row r="182" spans="1:12" ht="15.75">
      <c r="A182" s="303">
        <v>179</v>
      </c>
      <c r="B182" s="310" t="s">
        <v>721</v>
      </c>
      <c r="C182" s="269">
        <v>5</v>
      </c>
      <c r="D182" s="306">
        <v>2.2</v>
      </c>
      <c r="E182" s="306">
        <v>4</v>
      </c>
      <c r="F182" s="306">
        <v>5.5</v>
      </c>
      <c r="G182" s="311">
        <v>8</v>
      </c>
      <c r="H182" s="312">
        <v>5.75</v>
      </c>
      <c r="I182" s="270">
        <f t="shared" si="12"/>
        <v>6.416666666666667</v>
      </c>
      <c r="J182" s="270">
        <f t="shared" si="13"/>
        <v>30.45</v>
      </c>
      <c r="K182" s="304" t="s">
        <v>467</v>
      </c>
      <c r="L182" s="304">
        <v>480242</v>
      </c>
    </row>
    <row r="183" spans="1:12" ht="15.75">
      <c r="A183" s="303">
        <v>180</v>
      </c>
      <c r="B183" s="310" t="s">
        <v>722</v>
      </c>
      <c r="C183" s="269">
        <v>5.5</v>
      </c>
      <c r="D183" s="306">
        <v>1.6</v>
      </c>
      <c r="E183" s="306">
        <v>2</v>
      </c>
      <c r="F183" s="306">
        <v>4.25</v>
      </c>
      <c r="G183" s="311">
        <v>6.5</v>
      </c>
      <c r="H183" s="312">
        <v>4.25</v>
      </c>
      <c r="I183" s="270">
        <f t="shared" si="12"/>
        <v>5</v>
      </c>
      <c r="J183" s="270">
        <f t="shared" si="13"/>
        <v>24.1</v>
      </c>
      <c r="K183" s="304" t="s">
        <v>467</v>
      </c>
      <c r="L183" s="304">
        <v>480248</v>
      </c>
    </row>
    <row r="184" spans="1:12" ht="15.75">
      <c r="A184" s="303">
        <v>181</v>
      </c>
      <c r="B184" s="310" t="s">
        <v>723</v>
      </c>
      <c r="C184" s="269">
        <v>5</v>
      </c>
      <c r="D184" s="306">
        <v>3.6</v>
      </c>
      <c r="E184" s="306">
        <v>4</v>
      </c>
      <c r="F184" s="306">
        <v>5.25</v>
      </c>
      <c r="G184" s="311">
        <v>7.5</v>
      </c>
      <c r="H184" s="312">
        <v>5</v>
      </c>
      <c r="I184" s="270">
        <f t="shared" si="12"/>
        <v>5.916666666666667</v>
      </c>
      <c r="J184" s="270">
        <f t="shared" si="13"/>
        <v>30.35</v>
      </c>
      <c r="K184" s="304" t="s">
        <v>467</v>
      </c>
      <c r="L184" s="304">
        <v>480255</v>
      </c>
    </row>
    <row r="185" spans="1:12" ht="15.75">
      <c r="A185" s="303">
        <v>182</v>
      </c>
      <c r="B185" s="343" t="s">
        <v>724</v>
      </c>
      <c r="C185" s="269">
        <v>7.5</v>
      </c>
      <c r="D185" s="306">
        <v>6</v>
      </c>
      <c r="E185" s="306">
        <v>6</v>
      </c>
      <c r="F185" s="306">
        <v>5.75</v>
      </c>
      <c r="G185" s="311">
        <v>7</v>
      </c>
      <c r="H185" s="312">
        <v>5.25</v>
      </c>
      <c r="I185" s="270">
        <f t="shared" si="12"/>
        <v>6</v>
      </c>
      <c r="J185" s="270">
        <f t="shared" si="13"/>
        <v>37.5</v>
      </c>
      <c r="K185" s="304" t="s">
        <v>467</v>
      </c>
      <c r="L185" s="304">
        <v>480270</v>
      </c>
    </row>
    <row r="186" spans="1:12" ht="15.75">
      <c r="A186" s="303">
        <v>183</v>
      </c>
      <c r="B186" s="310" t="s">
        <v>725</v>
      </c>
      <c r="C186" s="269">
        <v>5</v>
      </c>
      <c r="D186" s="306">
        <v>0.8</v>
      </c>
      <c r="E186" s="306">
        <v>3.5</v>
      </c>
      <c r="F186" s="306">
        <v>3.75</v>
      </c>
      <c r="G186" s="311">
        <v>4.75</v>
      </c>
      <c r="H186" s="312">
        <v>1</v>
      </c>
      <c r="I186" s="270">
        <f t="shared" si="12"/>
        <v>3.1666666666666665</v>
      </c>
      <c r="J186" s="270">
        <f t="shared" si="13"/>
        <v>18.8</v>
      </c>
      <c r="K186" s="304" t="s">
        <v>467</v>
      </c>
      <c r="L186" s="304">
        <v>480272</v>
      </c>
    </row>
    <row r="187" spans="1:12" ht="15.75">
      <c r="A187" s="303">
        <v>184</v>
      </c>
      <c r="B187" s="310" t="s">
        <v>727</v>
      </c>
      <c r="C187" s="269">
        <v>5</v>
      </c>
      <c r="D187" s="306">
        <v>2.9</v>
      </c>
      <c r="E187" s="306">
        <v>3</v>
      </c>
      <c r="F187" s="306">
        <v>3.75</v>
      </c>
      <c r="G187" s="311">
        <v>6.5</v>
      </c>
      <c r="H187" s="312">
        <v>4.25</v>
      </c>
      <c r="I187" s="270">
        <f t="shared" si="12"/>
        <v>4.833333333333333</v>
      </c>
      <c r="J187" s="270">
        <f t="shared" si="13"/>
        <v>25.4</v>
      </c>
      <c r="K187" s="304" t="s">
        <v>336</v>
      </c>
      <c r="L187" s="304">
        <v>480002</v>
      </c>
    </row>
    <row r="188" spans="1:12" ht="15.75">
      <c r="A188" s="303">
        <v>185</v>
      </c>
      <c r="B188" s="310" t="s">
        <v>728</v>
      </c>
      <c r="C188" s="269">
        <v>5.5</v>
      </c>
      <c r="D188" s="306">
        <v>3</v>
      </c>
      <c r="E188" s="306">
        <v>3.5</v>
      </c>
      <c r="F188" s="306">
        <v>2.5</v>
      </c>
      <c r="G188" s="311">
        <v>7.5</v>
      </c>
      <c r="H188" s="312">
        <v>2.75</v>
      </c>
      <c r="I188" s="270">
        <f t="shared" si="12"/>
        <v>4.25</v>
      </c>
      <c r="J188" s="270">
        <f t="shared" si="13"/>
        <v>24.75</v>
      </c>
      <c r="K188" s="304" t="s">
        <v>336</v>
      </c>
      <c r="L188" s="304">
        <v>480017</v>
      </c>
    </row>
    <row r="189" spans="1:12" ht="15.75">
      <c r="A189" s="303">
        <v>186</v>
      </c>
      <c r="B189" s="310" t="s">
        <v>729</v>
      </c>
      <c r="C189" s="269">
        <v>7</v>
      </c>
      <c r="D189" s="306">
        <v>5.2</v>
      </c>
      <c r="E189" s="306">
        <v>6.5</v>
      </c>
      <c r="F189" s="306">
        <v>4.75</v>
      </c>
      <c r="G189" s="311">
        <v>7.5</v>
      </c>
      <c r="H189" s="312">
        <v>4.75</v>
      </c>
      <c r="I189" s="270">
        <f t="shared" si="12"/>
        <v>5.666666666666667</v>
      </c>
      <c r="J189" s="270">
        <f t="shared" si="13"/>
        <v>35.7</v>
      </c>
      <c r="K189" s="304" t="s">
        <v>336</v>
      </c>
      <c r="L189" s="304">
        <v>480019</v>
      </c>
    </row>
    <row r="190" spans="1:12" ht="15.75">
      <c r="A190" s="303">
        <v>187</v>
      </c>
      <c r="B190" s="310" t="s">
        <v>730</v>
      </c>
      <c r="C190" s="269">
        <v>5</v>
      </c>
      <c r="D190" s="306">
        <v>5.3</v>
      </c>
      <c r="E190" s="306">
        <v>4.5</v>
      </c>
      <c r="F190" s="306">
        <v>4.75</v>
      </c>
      <c r="G190" s="311">
        <v>6.5</v>
      </c>
      <c r="H190" s="312">
        <v>7.5</v>
      </c>
      <c r="I190" s="270">
        <f t="shared" si="12"/>
        <v>6.25</v>
      </c>
      <c r="J190" s="270">
        <f t="shared" si="13"/>
        <v>33.55</v>
      </c>
      <c r="K190" s="304" t="s">
        <v>336</v>
      </c>
      <c r="L190" s="304">
        <v>480021</v>
      </c>
    </row>
    <row r="191" spans="1:12" ht="15.75">
      <c r="A191" s="303">
        <v>188</v>
      </c>
      <c r="B191" s="310" t="s">
        <v>731</v>
      </c>
      <c r="C191" s="269">
        <v>5.5</v>
      </c>
      <c r="D191" s="306">
        <v>2.6</v>
      </c>
      <c r="E191" s="306">
        <v>4.5</v>
      </c>
      <c r="F191" s="306">
        <v>1.25</v>
      </c>
      <c r="G191" s="311">
        <v>7.5</v>
      </c>
      <c r="H191" s="312">
        <v>3.25</v>
      </c>
      <c r="I191" s="270">
        <f t="shared" si="12"/>
        <v>4</v>
      </c>
      <c r="J191" s="270">
        <f t="shared" si="13"/>
        <v>24.6</v>
      </c>
      <c r="K191" s="304" t="s">
        <v>336</v>
      </c>
      <c r="L191" s="304">
        <v>480024</v>
      </c>
    </row>
    <row r="192" spans="1:12" ht="15.75">
      <c r="A192" s="303">
        <v>189</v>
      </c>
      <c r="B192" s="310" t="s">
        <v>732</v>
      </c>
      <c r="C192" s="269"/>
      <c r="D192" s="306"/>
      <c r="E192" s="306"/>
      <c r="F192" s="306"/>
      <c r="G192" s="311"/>
      <c r="H192" s="312"/>
      <c r="I192" s="270"/>
      <c r="J192" s="270"/>
      <c r="K192" s="304" t="s">
        <v>336</v>
      </c>
      <c r="L192" s="304">
        <v>480035</v>
      </c>
    </row>
    <row r="193" spans="1:12" ht="15.75">
      <c r="A193" s="303">
        <v>190</v>
      </c>
      <c r="B193" s="310" t="s">
        <v>733</v>
      </c>
      <c r="C193" s="269">
        <v>3.5</v>
      </c>
      <c r="D193" s="306">
        <v>4.7</v>
      </c>
      <c r="E193" s="306">
        <v>4</v>
      </c>
      <c r="F193" s="306">
        <v>5.75</v>
      </c>
      <c r="G193" s="311">
        <v>7</v>
      </c>
      <c r="H193" s="312">
        <v>8</v>
      </c>
      <c r="I193" s="270">
        <f t="shared" si="12"/>
        <v>6.916666666666667</v>
      </c>
      <c r="J193" s="270">
        <f t="shared" si="13"/>
        <v>32.95</v>
      </c>
      <c r="K193" s="304" t="s">
        <v>336</v>
      </c>
      <c r="L193" s="304">
        <v>480049</v>
      </c>
    </row>
    <row r="194" spans="1:12" ht="15.75">
      <c r="A194" s="303">
        <v>191</v>
      </c>
      <c r="B194" s="310" t="s">
        <v>734</v>
      </c>
      <c r="C194" s="269">
        <v>5</v>
      </c>
      <c r="D194" s="306">
        <v>3.5</v>
      </c>
      <c r="E194" s="306">
        <v>3</v>
      </c>
      <c r="F194" s="306">
        <v>4.5</v>
      </c>
      <c r="G194" s="311">
        <v>6.25</v>
      </c>
      <c r="H194" s="312">
        <v>5.5</v>
      </c>
      <c r="I194" s="270">
        <f t="shared" si="12"/>
        <v>5.416666666666667</v>
      </c>
      <c r="J194" s="270">
        <f t="shared" si="13"/>
        <v>27.75</v>
      </c>
      <c r="K194" s="304" t="s">
        <v>336</v>
      </c>
      <c r="L194" s="304">
        <v>480066</v>
      </c>
    </row>
    <row r="195" spans="1:12" ht="15.75">
      <c r="A195" s="303">
        <v>192</v>
      </c>
      <c r="B195" s="310" t="s">
        <v>735</v>
      </c>
      <c r="C195" s="269">
        <v>6.5</v>
      </c>
      <c r="D195" s="306">
        <v>4.8</v>
      </c>
      <c r="E195" s="306">
        <v>3.5</v>
      </c>
      <c r="F195" s="306">
        <v>6.5</v>
      </c>
      <c r="G195" s="311">
        <v>7.5</v>
      </c>
      <c r="H195" s="312">
        <v>4.75</v>
      </c>
      <c r="I195" s="270">
        <f t="shared" si="12"/>
        <v>6.25</v>
      </c>
      <c r="J195" s="270">
        <f t="shared" si="13"/>
        <v>33.55</v>
      </c>
      <c r="K195" s="304" t="s">
        <v>336</v>
      </c>
      <c r="L195" s="304">
        <v>480075</v>
      </c>
    </row>
    <row r="196" spans="1:12" ht="15.75">
      <c r="A196" s="303">
        <v>193</v>
      </c>
      <c r="B196" s="310" t="s">
        <v>736</v>
      </c>
      <c r="C196" s="269">
        <v>5</v>
      </c>
      <c r="D196" s="306">
        <v>3.8</v>
      </c>
      <c r="E196" s="306">
        <v>4</v>
      </c>
      <c r="F196" s="306">
        <v>4</v>
      </c>
      <c r="G196" s="311">
        <v>8.5</v>
      </c>
      <c r="H196" s="312">
        <v>6.25</v>
      </c>
      <c r="I196" s="270">
        <f t="shared" si="12"/>
        <v>6.25</v>
      </c>
      <c r="J196" s="270">
        <f t="shared" si="13"/>
        <v>31.55</v>
      </c>
      <c r="K196" s="304" t="s">
        <v>336</v>
      </c>
      <c r="L196" s="304">
        <v>480079</v>
      </c>
    </row>
    <row r="197" spans="1:12" ht="15.75">
      <c r="A197" s="303">
        <v>194</v>
      </c>
      <c r="B197" s="310" t="s">
        <v>737</v>
      </c>
      <c r="C197" s="269">
        <v>8</v>
      </c>
      <c r="D197" s="306">
        <v>5.5</v>
      </c>
      <c r="E197" s="306">
        <v>5.5</v>
      </c>
      <c r="F197" s="306">
        <v>6.75</v>
      </c>
      <c r="G197" s="311">
        <v>8.5</v>
      </c>
      <c r="H197" s="312">
        <v>7.75</v>
      </c>
      <c r="I197" s="270">
        <f t="shared" si="12"/>
        <v>7.666666666666667</v>
      </c>
      <c r="J197" s="270">
        <f t="shared" si="13"/>
        <v>42</v>
      </c>
      <c r="K197" s="304" t="s">
        <v>336</v>
      </c>
      <c r="L197" s="304">
        <v>480090</v>
      </c>
    </row>
    <row r="198" spans="1:12" ht="15.75">
      <c r="A198" s="303">
        <v>195</v>
      </c>
      <c r="B198" s="310" t="s">
        <v>738</v>
      </c>
      <c r="C198" s="269"/>
      <c r="D198" s="306"/>
      <c r="E198" s="306"/>
      <c r="F198" s="306"/>
      <c r="G198" s="311"/>
      <c r="H198" s="312"/>
      <c r="I198" s="270"/>
      <c r="J198" s="270"/>
      <c r="K198" s="304" t="s">
        <v>336</v>
      </c>
      <c r="L198" s="304">
        <v>480101</v>
      </c>
    </row>
    <row r="199" spans="1:12" ht="15.75">
      <c r="A199" s="303">
        <v>196</v>
      </c>
      <c r="B199" s="310" t="s">
        <v>739</v>
      </c>
      <c r="C199" s="269">
        <v>6</v>
      </c>
      <c r="D199" s="306">
        <v>5.5</v>
      </c>
      <c r="E199" s="306">
        <v>5</v>
      </c>
      <c r="F199" s="306">
        <v>5</v>
      </c>
      <c r="G199" s="311">
        <v>6.5</v>
      </c>
      <c r="H199" s="312">
        <v>4.5</v>
      </c>
      <c r="I199" s="270">
        <f t="shared" si="12"/>
        <v>5.333333333333333</v>
      </c>
      <c r="J199" s="270">
        <f t="shared" si="13"/>
        <v>32.5</v>
      </c>
      <c r="K199" s="304" t="s">
        <v>336</v>
      </c>
      <c r="L199" s="304">
        <v>480105</v>
      </c>
    </row>
    <row r="200" spans="1:12" ht="15.75">
      <c r="A200" s="303">
        <v>197</v>
      </c>
      <c r="B200" s="310" t="s">
        <v>740</v>
      </c>
      <c r="C200" s="269">
        <v>6</v>
      </c>
      <c r="D200" s="306">
        <v>3.4</v>
      </c>
      <c r="E200" s="306">
        <v>3</v>
      </c>
      <c r="F200" s="306">
        <v>3</v>
      </c>
      <c r="G200" s="311">
        <v>6.5</v>
      </c>
      <c r="H200" s="312">
        <v>4.75</v>
      </c>
      <c r="I200" s="270">
        <f t="shared" si="12"/>
        <v>4.75</v>
      </c>
      <c r="J200" s="270">
        <f t="shared" si="13"/>
        <v>26.65</v>
      </c>
      <c r="K200" s="304" t="s">
        <v>336</v>
      </c>
      <c r="L200" s="304">
        <v>480117</v>
      </c>
    </row>
    <row r="201" spans="1:12" ht="15.75">
      <c r="A201" s="303">
        <v>198</v>
      </c>
      <c r="B201" s="310" t="s">
        <v>741</v>
      </c>
      <c r="C201" s="269">
        <v>5.5</v>
      </c>
      <c r="D201" s="306">
        <v>4</v>
      </c>
      <c r="E201" s="306">
        <v>5.5</v>
      </c>
      <c r="F201" s="306">
        <v>3.75</v>
      </c>
      <c r="G201" s="311">
        <v>5.5</v>
      </c>
      <c r="H201" s="312">
        <v>5.25</v>
      </c>
      <c r="I201" s="270">
        <f t="shared" si="12"/>
        <v>4.833333333333333</v>
      </c>
      <c r="J201" s="270">
        <f t="shared" si="13"/>
        <v>29.5</v>
      </c>
      <c r="K201" s="304" t="s">
        <v>336</v>
      </c>
      <c r="L201" s="304">
        <v>480145</v>
      </c>
    </row>
    <row r="202" spans="1:12" ht="15.75">
      <c r="A202" s="303">
        <v>199</v>
      </c>
      <c r="B202" s="310" t="s">
        <v>742</v>
      </c>
      <c r="C202" s="269">
        <v>5</v>
      </c>
      <c r="D202" s="306">
        <v>6.3</v>
      </c>
      <c r="E202" s="306">
        <v>3.5</v>
      </c>
      <c r="F202" s="306">
        <v>4.5</v>
      </c>
      <c r="G202" s="311">
        <v>6</v>
      </c>
      <c r="H202" s="312">
        <v>7.5</v>
      </c>
      <c r="I202" s="270">
        <f t="shared" si="12"/>
        <v>6</v>
      </c>
      <c r="J202" s="270">
        <f t="shared" si="13"/>
        <v>32.8</v>
      </c>
      <c r="K202" s="304" t="s">
        <v>336</v>
      </c>
      <c r="L202" s="304">
        <v>480147</v>
      </c>
    </row>
    <row r="203" spans="1:12" ht="15.75">
      <c r="A203" s="303">
        <v>200</v>
      </c>
      <c r="B203" s="310" t="s">
        <v>743</v>
      </c>
      <c r="C203" s="269">
        <v>5</v>
      </c>
      <c r="D203" s="306">
        <v>4.8</v>
      </c>
      <c r="E203" s="306">
        <v>6.5</v>
      </c>
      <c r="F203" s="306">
        <v>2.75</v>
      </c>
      <c r="G203" s="311">
        <v>6</v>
      </c>
      <c r="H203" s="312">
        <v>5.5</v>
      </c>
      <c r="I203" s="270">
        <f t="shared" si="12"/>
        <v>4.75</v>
      </c>
      <c r="J203" s="270">
        <f t="shared" si="13"/>
        <v>30.55</v>
      </c>
      <c r="K203" s="304" t="s">
        <v>336</v>
      </c>
      <c r="L203" s="304">
        <v>480148</v>
      </c>
    </row>
    <row r="204" spans="1:12" ht="15.75">
      <c r="A204" s="303">
        <v>201</v>
      </c>
      <c r="B204" s="310" t="s">
        <v>744</v>
      </c>
      <c r="C204" s="269">
        <v>2.5</v>
      </c>
      <c r="D204" s="306">
        <v>4.7</v>
      </c>
      <c r="E204" s="306">
        <v>5.3</v>
      </c>
      <c r="F204" s="306">
        <v>2.75</v>
      </c>
      <c r="G204" s="311">
        <v>5.5</v>
      </c>
      <c r="H204" s="312">
        <v>3.75</v>
      </c>
      <c r="I204" s="270">
        <f t="shared" si="12"/>
        <v>4</v>
      </c>
      <c r="J204" s="270">
        <f t="shared" si="13"/>
        <v>24.5</v>
      </c>
      <c r="K204" s="304" t="s">
        <v>336</v>
      </c>
      <c r="L204" s="304">
        <v>480158</v>
      </c>
    </row>
    <row r="205" spans="1:12" ht="15.75">
      <c r="A205" s="303">
        <v>202</v>
      </c>
      <c r="B205" s="310" t="s">
        <v>745</v>
      </c>
      <c r="C205" s="269">
        <v>7</v>
      </c>
      <c r="D205" s="306">
        <v>3.1</v>
      </c>
      <c r="E205" s="306">
        <v>3.5</v>
      </c>
      <c r="F205" s="306">
        <v>3</v>
      </c>
      <c r="G205" s="311">
        <v>5.5</v>
      </c>
      <c r="H205" s="312">
        <v>6</v>
      </c>
      <c r="I205" s="270">
        <f t="shared" si="12"/>
        <v>4.833333333333333</v>
      </c>
      <c r="J205" s="270">
        <f t="shared" si="13"/>
        <v>28.1</v>
      </c>
      <c r="K205" s="304" t="s">
        <v>336</v>
      </c>
      <c r="L205" s="304">
        <v>480161</v>
      </c>
    </row>
    <row r="206" spans="1:12" ht="15.75">
      <c r="A206" s="303">
        <v>203</v>
      </c>
      <c r="B206" s="310" t="s">
        <v>746</v>
      </c>
      <c r="C206" s="269">
        <v>4</v>
      </c>
      <c r="D206" s="306">
        <v>7</v>
      </c>
      <c r="E206" s="306">
        <v>4.5</v>
      </c>
      <c r="F206" s="306">
        <v>4.5</v>
      </c>
      <c r="G206" s="311">
        <v>5.5</v>
      </c>
      <c r="H206" s="312">
        <v>5.25</v>
      </c>
      <c r="I206" s="270">
        <f t="shared" si="12"/>
        <v>5.083333333333333</v>
      </c>
      <c r="J206" s="270">
        <f t="shared" si="13"/>
        <v>30.75</v>
      </c>
      <c r="K206" s="304" t="s">
        <v>336</v>
      </c>
      <c r="L206" s="304">
        <v>480164</v>
      </c>
    </row>
    <row r="207" spans="1:12" ht="15.75">
      <c r="A207" s="303">
        <v>204</v>
      </c>
      <c r="B207" s="310" t="s">
        <v>747</v>
      </c>
      <c r="C207" s="269"/>
      <c r="D207" s="306"/>
      <c r="E207" s="306"/>
      <c r="F207" s="306"/>
      <c r="G207" s="311"/>
      <c r="H207" s="312"/>
      <c r="I207" s="270"/>
      <c r="J207" s="270"/>
      <c r="K207" s="304" t="s">
        <v>336</v>
      </c>
      <c r="L207" s="304">
        <v>480172</v>
      </c>
    </row>
    <row r="208" spans="1:12" ht="15.75">
      <c r="A208" s="303">
        <v>205</v>
      </c>
      <c r="B208" s="310" t="s">
        <v>748</v>
      </c>
      <c r="C208" s="269">
        <v>4</v>
      </c>
      <c r="D208" s="306">
        <v>5.6</v>
      </c>
      <c r="E208" s="306">
        <v>4.5</v>
      </c>
      <c r="F208" s="306">
        <v>3.25</v>
      </c>
      <c r="G208" s="311">
        <v>8</v>
      </c>
      <c r="H208" s="312">
        <v>6</v>
      </c>
      <c r="I208" s="270">
        <f t="shared" si="12"/>
        <v>5.75</v>
      </c>
      <c r="J208" s="270">
        <f t="shared" si="13"/>
        <v>31.35</v>
      </c>
      <c r="K208" s="304" t="s">
        <v>336</v>
      </c>
      <c r="L208" s="304">
        <v>480178</v>
      </c>
    </row>
    <row r="209" spans="1:12" ht="15.75">
      <c r="A209" s="303">
        <v>206</v>
      </c>
      <c r="B209" s="310" t="s">
        <v>749</v>
      </c>
      <c r="C209" s="269">
        <v>4</v>
      </c>
      <c r="D209" s="306">
        <v>4.6</v>
      </c>
      <c r="E209" s="306">
        <v>4.5</v>
      </c>
      <c r="F209" s="306">
        <v>4</v>
      </c>
      <c r="G209" s="311">
        <v>8</v>
      </c>
      <c r="H209" s="312">
        <v>4.5</v>
      </c>
      <c r="I209" s="270">
        <f t="shared" si="12"/>
        <v>5.5</v>
      </c>
      <c r="J209" s="270">
        <f t="shared" si="13"/>
        <v>29.6</v>
      </c>
      <c r="K209" s="304" t="s">
        <v>336</v>
      </c>
      <c r="L209" s="304">
        <v>480184</v>
      </c>
    </row>
    <row r="210" spans="1:12" ht="15.75">
      <c r="A210" s="303">
        <v>207</v>
      </c>
      <c r="B210" s="310" t="s">
        <v>750</v>
      </c>
      <c r="C210" s="269">
        <v>7</v>
      </c>
      <c r="D210" s="306">
        <v>4.8</v>
      </c>
      <c r="E210" s="306">
        <v>3</v>
      </c>
      <c r="F210" s="306">
        <v>5.5</v>
      </c>
      <c r="G210" s="311">
        <v>6.5</v>
      </c>
      <c r="H210" s="312">
        <v>4.5</v>
      </c>
      <c r="I210" s="270">
        <f t="shared" si="12"/>
        <v>5.5</v>
      </c>
      <c r="J210" s="270">
        <f t="shared" si="13"/>
        <v>31.3</v>
      </c>
      <c r="K210" s="304" t="s">
        <v>336</v>
      </c>
      <c r="L210" s="304">
        <v>480209</v>
      </c>
    </row>
    <row r="211" spans="1:12" ht="15.75">
      <c r="A211" s="303">
        <v>208</v>
      </c>
      <c r="B211" s="310" t="s">
        <v>751</v>
      </c>
      <c r="C211" s="269">
        <v>4</v>
      </c>
      <c r="D211" s="306">
        <v>5</v>
      </c>
      <c r="E211" s="306">
        <v>4</v>
      </c>
      <c r="F211" s="306">
        <v>2.75</v>
      </c>
      <c r="G211" s="311">
        <v>6.5</v>
      </c>
      <c r="H211" s="312">
        <v>6</v>
      </c>
      <c r="I211" s="270">
        <f t="shared" si="12"/>
        <v>5.083333333333333</v>
      </c>
      <c r="J211" s="270">
        <f t="shared" si="13"/>
        <v>28.25</v>
      </c>
      <c r="K211" s="304" t="s">
        <v>336</v>
      </c>
      <c r="L211" s="304">
        <v>480213</v>
      </c>
    </row>
    <row r="212" spans="1:12" ht="15.75">
      <c r="A212" s="303">
        <v>209</v>
      </c>
      <c r="B212" s="310" t="s">
        <v>752</v>
      </c>
      <c r="C212" s="269">
        <v>7</v>
      </c>
      <c r="D212" s="306">
        <v>5.4</v>
      </c>
      <c r="E212" s="306">
        <v>5.5</v>
      </c>
      <c r="F212" s="306">
        <v>3.75</v>
      </c>
      <c r="G212" s="311">
        <v>5.5</v>
      </c>
      <c r="H212" s="312">
        <v>7</v>
      </c>
      <c r="I212" s="270">
        <f t="shared" si="12"/>
        <v>5.416666666666667</v>
      </c>
      <c r="J212" s="270">
        <f t="shared" si="13"/>
        <v>34.15</v>
      </c>
      <c r="K212" s="304" t="s">
        <v>336</v>
      </c>
      <c r="L212" s="304">
        <v>480214</v>
      </c>
    </row>
    <row r="213" spans="1:12" ht="15.75">
      <c r="A213" s="303">
        <v>210</v>
      </c>
      <c r="B213" s="310" t="s">
        <v>753</v>
      </c>
      <c r="C213" s="269">
        <v>5</v>
      </c>
      <c r="D213" s="306">
        <v>7.6</v>
      </c>
      <c r="E213" s="306">
        <v>5</v>
      </c>
      <c r="F213" s="306">
        <v>4.25</v>
      </c>
      <c r="G213" s="311">
        <v>4.5</v>
      </c>
      <c r="H213" s="312">
        <v>5.25</v>
      </c>
      <c r="I213" s="270">
        <f aca="true" t="shared" si="14" ref="I213:I235">(F213+G213+H213)/3</f>
        <v>4.666666666666667</v>
      </c>
      <c r="J213" s="270">
        <f aca="true" t="shared" si="15" ref="J213:J235">C213+D213+E213+F213+G213+H213</f>
        <v>31.6</v>
      </c>
      <c r="K213" s="304" t="s">
        <v>336</v>
      </c>
      <c r="L213" s="304">
        <v>480234</v>
      </c>
    </row>
    <row r="214" spans="1:12" ht="15.75">
      <c r="A214" s="303">
        <v>211</v>
      </c>
      <c r="B214" s="310" t="s">
        <v>754</v>
      </c>
      <c r="C214" s="269">
        <v>5</v>
      </c>
      <c r="D214" s="306">
        <v>3.8</v>
      </c>
      <c r="E214" s="306">
        <v>2.5</v>
      </c>
      <c r="F214" s="306">
        <v>5.5</v>
      </c>
      <c r="G214" s="311">
        <v>5</v>
      </c>
      <c r="H214" s="312">
        <v>6</v>
      </c>
      <c r="I214" s="270">
        <f t="shared" si="14"/>
        <v>5.5</v>
      </c>
      <c r="J214" s="270">
        <f t="shared" si="15"/>
        <v>27.8</v>
      </c>
      <c r="K214" s="304" t="s">
        <v>336</v>
      </c>
      <c r="L214" s="304">
        <v>480235</v>
      </c>
    </row>
    <row r="215" spans="1:12" ht="15.75">
      <c r="A215" s="303">
        <v>212</v>
      </c>
      <c r="B215" s="310" t="s">
        <v>755</v>
      </c>
      <c r="C215" s="269">
        <v>5.5</v>
      </c>
      <c r="D215" s="306">
        <v>2.4</v>
      </c>
      <c r="E215" s="306">
        <v>3</v>
      </c>
      <c r="F215" s="306">
        <v>4.25</v>
      </c>
      <c r="G215" s="311">
        <v>5.5</v>
      </c>
      <c r="H215" s="312">
        <v>4.75</v>
      </c>
      <c r="I215" s="270">
        <f t="shared" si="14"/>
        <v>4.833333333333333</v>
      </c>
      <c r="J215" s="270">
        <f t="shared" si="15"/>
        <v>25.4</v>
      </c>
      <c r="K215" s="304" t="s">
        <v>336</v>
      </c>
      <c r="L215" s="304">
        <v>480238</v>
      </c>
    </row>
    <row r="216" spans="1:12" ht="15.75">
      <c r="A216" s="303">
        <v>213</v>
      </c>
      <c r="B216" s="310" t="s">
        <v>756</v>
      </c>
      <c r="C216" s="269">
        <v>0</v>
      </c>
      <c r="D216" s="306">
        <v>1.9</v>
      </c>
      <c r="E216" s="306">
        <v>1</v>
      </c>
      <c r="F216" s="306">
        <v>5.25</v>
      </c>
      <c r="G216" s="311">
        <v>6.5</v>
      </c>
      <c r="H216" s="312">
        <v>6.75</v>
      </c>
      <c r="I216" s="270">
        <f t="shared" si="14"/>
        <v>6.166666666666667</v>
      </c>
      <c r="J216" s="270">
        <f t="shared" si="15"/>
        <v>21.4</v>
      </c>
      <c r="K216" s="304" t="s">
        <v>336</v>
      </c>
      <c r="L216" s="304">
        <v>480244</v>
      </c>
    </row>
    <row r="217" spans="1:12" ht="15.75">
      <c r="A217" s="303">
        <v>214</v>
      </c>
      <c r="B217" s="310" t="s">
        <v>757</v>
      </c>
      <c r="C217" s="269">
        <v>4</v>
      </c>
      <c r="D217" s="306">
        <v>1.8</v>
      </c>
      <c r="E217" s="306">
        <v>1.5</v>
      </c>
      <c r="F217" s="306">
        <v>4.5</v>
      </c>
      <c r="G217" s="311">
        <v>5</v>
      </c>
      <c r="H217" s="312">
        <v>5</v>
      </c>
      <c r="I217" s="270">
        <f t="shared" si="14"/>
        <v>4.833333333333333</v>
      </c>
      <c r="J217" s="270">
        <f t="shared" si="15"/>
        <v>21.8</v>
      </c>
      <c r="K217" s="304" t="s">
        <v>336</v>
      </c>
      <c r="L217" s="304">
        <v>480245</v>
      </c>
    </row>
    <row r="218" spans="1:12" ht="15.75">
      <c r="A218" s="303">
        <v>215</v>
      </c>
      <c r="B218" s="310" t="s">
        <v>758</v>
      </c>
      <c r="C218" s="269">
        <v>6</v>
      </c>
      <c r="D218" s="306">
        <v>0.6</v>
      </c>
      <c r="E218" s="306">
        <v>3.5</v>
      </c>
      <c r="F218" s="306">
        <v>5.25</v>
      </c>
      <c r="G218" s="311">
        <v>6.5</v>
      </c>
      <c r="H218" s="312">
        <v>5.25</v>
      </c>
      <c r="I218" s="270">
        <f t="shared" si="14"/>
        <v>5.666666666666667</v>
      </c>
      <c r="J218" s="270">
        <f t="shared" si="15"/>
        <v>27.1</v>
      </c>
      <c r="K218" s="304" t="s">
        <v>336</v>
      </c>
      <c r="L218" s="304">
        <v>480257</v>
      </c>
    </row>
    <row r="219" spans="1:12" ht="15.75">
      <c r="A219" s="303">
        <v>216</v>
      </c>
      <c r="B219" s="310" t="s">
        <v>759</v>
      </c>
      <c r="C219" s="269">
        <v>7.5</v>
      </c>
      <c r="D219" s="306">
        <v>2.1</v>
      </c>
      <c r="E219" s="306">
        <v>3.5</v>
      </c>
      <c r="F219" s="306">
        <v>4</v>
      </c>
      <c r="G219" s="311">
        <v>5.25</v>
      </c>
      <c r="H219" s="312">
        <v>4.25</v>
      </c>
      <c r="I219" s="270">
        <f t="shared" si="14"/>
        <v>4.5</v>
      </c>
      <c r="J219" s="270">
        <f t="shared" si="15"/>
        <v>26.6</v>
      </c>
      <c r="K219" s="304" t="s">
        <v>336</v>
      </c>
      <c r="L219" s="304">
        <v>480265</v>
      </c>
    </row>
    <row r="220" spans="1:12" ht="15.75">
      <c r="A220" s="303">
        <v>217</v>
      </c>
      <c r="B220" s="310" t="s">
        <v>761</v>
      </c>
      <c r="C220" s="269">
        <v>5</v>
      </c>
      <c r="D220" s="306">
        <v>3.6</v>
      </c>
      <c r="E220" s="306">
        <v>6</v>
      </c>
      <c r="F220" s="306">
        <v>4.75</v>
      </c>
      <c r="G220" s="311">
        <v>5</v>
      </c>
      <c r="H220" s="312">
        <v>7.25</v>
      </c>
      <c r="I220" s="270">
        <f t="shared" si="14"/>
        <v>5.666666666666667</v>
      </c>
      <c r="J220" s="270">
        <f t="shared" si="15"/>
        <v>31.6</v>
      </c>
      <c r="K220" s="304" t="s">
        <v>304</v>
      </c>
      <c r="L220" s="304">
        <v>480011</v>
      </c>
    </row>
    <row r="221" spans="1:12" ht="15.75">
      <c r="A221" s="303">
        <v>218</v>
      </c>
      <c r="B221" s="310" t="s">
        <v>762</v>
      </c>
      <c r="C221" s="269">
        <v>6</v>
      </c>
      <c r="D221" s="306">
        <v>7</v>
      </c>
      <c r="E221" s="306">
        <v>6</v>
      </c>
      <c r="F221" s="306">
        <v>6</v>
      </c>
      <c r="G221" s="311">
        <v>4</v>
      </c>
      <c r="H221" s="312">
        <v>7.75</v>
      </c>
      <c r="I221" s="270">
        <f t="shared" si="14"/>
        <v>5.916666666666667</v>
      </c>
      <c r="J221" s="270">
        <f t="shared" si="15"/>
        <v>36.75</v>
      </c>
      <c r="K221" s="304" t="s">
        <v>304</v>
      </c>
      <c r="L221" s="304">
        <v>480013</v>
      </c>
    </row>
    <row r="222" spans="1:12" ht="15.75">
      <c r="A222" s="303">
        <v>219</v>
      </c>
      <c r="B222" s="310" t="s">
        <v>763</v>
      </c>
      <c r="C222" s="269">
        <v>4.5</v>
      </c>
      <c r="D222" s="306">
        <v>5.7</v>
      </c>
      <c r="E222" s="306">
        <v>4.5</v>
      </c>
      <c r="F222" s="306">
        <v>5.5</v>
      </c>
      <c r="G222" s="311">
        <v>5.5</v>
      </c>
      <c r="H222" s="312">
        <v>6.25</v>
      </c>
      <c r="I222" s="270">
        <f t="shared" si="14"/>
        <v>5.75</v>
      </c>
      <c r="J222" s="270">
        <f t="shared" si="15"/>
        <v>31.95</v>
      </c>
      <c r="K222" s="304" t="s">
        <v>304</v>
      </c>
      <c r="L222" s="304">
        <v>480027</v>
      </c>
    </row>
    <row r="223" spans="1:12" ht="15.75">
      <c r="A223" s="303">
        <v>220</v>
      </c>
      <c r="B223" s="310" t="s">
        <v>764</v>
      </c>
      <c r="C223" s="269">
        <v>4.5</v>
      </c>
      <c r="D223" s="306">
        <v>3.5</v>
      </c>
      <c r="E223" s="306">
        <v>2.5</v>
      </c>
      <c r="F223" s="306">
        <v>4.5</v>
      </c>
      <c r="G223" s="311">
        <v>3.5</v>
      </c>
      <c r="H223" s="312">
        <v>4.25</v>
      </c>
      <c r="I223" s="270">
        <f t="shared" si="14"/>
        <v>4.083333333333333</v>
      </c>
      <c r="J223" s="270">
        <f t="shared" si="15"/>
        <v>22.75</v>
      </c>
      <c r="K223" s="304" t="s">
        <v>304</v>
      </c>
      <c r="L223" s="304">
        <v>480030</v>
      </c>
    </row>
    <row r="224" spans="1:12" ht="15.75">
      <c r="A224" s="303">
        <v>221</v>
      </c>
      <c r="B224" s="310" t="s">
        <v>765</v>
      </c>
      <c r="C224" s="269">
        <v>4.5</v>
      </c>
      <c r="D224" s="306">
        <v>3.1</v>
      </c>
      <c r="E224" s="306">
        <v>2</v>
      </c>
      <c r="F224" s="306">
        <v>3.5</v>
      </c>
      <c r="G224" s="311">
        <v>2</v>
      </c>
      <c r="H224" s="312">
        <v>2.5</v>
      </c>
      <c r="I224" s="270">
        <f t="shared" si="14"/>
        <v>2.6666666666666665</v>
      </c>
      <c r="J224" s="270">
        <f t="shared" si="15"/>
        <v>17.6</v>
      </c>
      <c r="K224" s="304" t="s">
        <v>304</v>
      </c>
      <c r="L224" s="304">
        <v>480031</v>
      </c>
    </row>
    <row r="225" spans="1:12" ht="15.75">
      <c r="A225" s="303">
        <v>222</v>
      </c>
      <c r="B225" s="310" t="s">
        <v>766</v>
      </c>
      <c r="C225" s="269">
        <v>3</v>
      </c>
      <c r="D225" s="306">
        <v>4.6</v>
      </c>
      <c r="E225" s="306">
        <v>2.5</v>
      </c>
      <c r="F225" s="306">
        <v>4</v>
      </c>
      <c r="G225" s="311">
        <v>7</v>
      </c>
      <c r="H225" s="312">
        <v>2.75</v>
      </c>
      <c r="I225" s="270">
        <f t="shared" si="14"/>
        <v>4.583333333333333</v>
      </c>
      <c r="J225" s="270">
        <f t="shared" si="15"/>
        <v>23.85</v>
      </c>
      <c r="K225" s="304" t="s">
        <v>304</v>
      </c>
      <c r="L225" s="304">
        <v>480036</v>
      </c>
    </row>
    <row r="226" spans="1:12" ht="15.75">
      <c r="A226" s="303">
        <v>223</v>
      </c>
      <c r="B226" s="310" t="s">
        <v>662</v>
      </c>
      <c r="C226" s="269">
        <v>7</v>
      </c>
      <c r="D226" s="306">
        <v>4</v>
      </c>
      <c r="E226" s="306">
        <v>3</v>
      </c>
      <c r="F226" s="306">
        <v>3.5</v>
      </c>
      <c r="G226" s="311">
        <v>6.5</v>
      </c>
      <c r="H226" s="312">
        <v>5.25</v>
      </c>
      <c r="I226" s="270">
        <f t="shared" si="14"/>
        <v>5.083333333333333</v>
      </c>
      <c r="J226" s="270">
        <f t="shared" si="15"/>
        <v>29.25</v>
      </c>
      <c r="K226" s="304" t="s">
        <v>304</v>
      </c>
      <c r="L226" s="304">
        <v>480042</v>
      </c>
    </row>
    <row r="227" spans="1:12" ht="15.75">
      <c r="A227" s="303">
        <v>224</v>
      </c>
      <c r="B227" s="310" t="s">
        <v>767</v>
      </c>
      <c r="C227" s="269">
        <v>5</v>
      </c>
      <c r="D227" s="306">
        <v>3.8</v>
      </c>
      <c r="E227" s="306">
        <v>4.5</v>
      </c>
      <c r="F227" s="306">
        <v>4.25</v>
      </c>
      <c r="G227" s="311">
        <v>6.75</v>
      </c>
      <c r="H227" s="312">
        <v>3</v>
      </c>
      <c r="I227" s="270">
        <f t="shared" si="14"/>
        <v>4.666666666666667</v>
      </c>
      <c r="J227" s="270">
        <f t="shared" si="15"/>
        <v>27.3</v>
      </c>
      <c r="K227" s="304" t="s">
        <v>304</v>
      </c>
      <c r="L227" s="304">
        <v>480046</v>
      </c>
    </row>
    <row r="228" spans="1:12" ht="15.75">
      <c r="A228" s="303">
        <v>225</v>
      </c>
      <c r="B228" s="310" t="s">
        <v>768</v>
      </c>
      <c r="C228" s="269">
        <v>2</v>
      </c>
      <c r="D228" s="306">
        <v>2.6</v>
      </c>
      <c r="E228" s="306">
        <v>3.5</v>
      </c>
      <c r="F228" s="306">
        <v>3</v>
      </c>
      <c r="G228" s="311">
        <v>2</v>
      </c>
      <c r="H228" s="312">
        <v>4.75</v>
      </c>
      <c r="I228" s="270">
        <f t="shared" si="14"/>
        <v>3.25</v>
      </c>
      <c r="J228" s="270">
        <f t="shared" si="15"/>
        <v>17.85</v>
      </c>
      <c r="K228" s="304" t="s">
        <v>304</v>
      </c>
      <c r="L228" s="304">
        <v>480054</v>
      </c>
    </row>
    <row r="229" spans="1:12" ht="15.75">
      <c r="A229" s="303">
        <v>226</v>
      </c>
      <c r="B229" s="310" t="s">
        <v>769</v>
      </c>
      <c r="C229" s="269">
        <v>6.5</v>
      </c>
      <c r="D229" s="306">
        <v>6.2</v>
      </c>
      <c r="E229" s="306">
        <v>4.5</v>
      </c>
      <c r="F229" s="306">
        <v>5.75</v>
      </c>
      <c r="G229" s="311">
        <v>7.5</v>
      </c>
      <c r="H229" s="312">
        <v>4.75</v>
      </c>
      <c r="I229" s="270">
        <f t="shared" si="14"/>
        <v>6</v>
      </c>
      <c r="J229" s="270">
        <f t="shared" si="15"/>
        <v>35.2</v>
      </c>
      <c r="K229" s="304" t="s">
        <v>304</v>
      </c>
      <c r="L229" s="304">
        <v>480085</v>
      </c>
    </row>
    <row r="230" spans="1:12" ht="15.75">
      <c r="A230" s="303">
        <v>227</v>
      </c>
      <c r="B230" s="310" t="s">
        <v>770</v>
      </c>
      <c r="C230" s="269">
        <v>2.5</v>
      </c>
      <c r="D230" s="306">
        <v>5.6</v>
      </c>
      <c r="E230" s="306">
        <v>5</v>
      </c>
      <c r="F230" s="306">
        <v>3.25</v>
      </c>
      <c r="G230" s="311">
        <v>4.5</v>
      </c>
      <c r="H230" s="312">
        <v>6</v>
      </c>
      <c r="I230" s="270">
        <f t="shared" si="14"/>
        <v>4.583333333333333</v>
      </c>
      <c r="J230" s="270">
        <f t="shared" si="15"/>
        <v>26.85</v>
      </c>
      <c r="K230" s="304" t="s">
        <v>304</v>
      </c>
      <c r="L230" s="304">
        <v>480119</v>
      </c>
    </row>
    <row r="231" spans="1:12" ht="15.75">
      <c r="A231" s="303">
        <v>228</v>
      </c>
      <c r="B231" s="310" t="s">
        <v>771</v>
      </c>
      <c r="C231" s="269">
        <v>2.5</v>
      </c>
      <c r="D231" s="306">
        <v>4.6</v>
      </c>
      <c r="E231" s="306">
        <v>2.5</v>
      </c>
      <c r="F231" s="306">
        <v>3.5</v>
      </c>
      <c r="G231" s="311">
        <v>4.25</v>
      </c>
      <c r="H231" s="312">
        <v>4.5</v>
      </c>
      <c r="I231" s="270">
        <f t="shared" si="14"/>
        <v>4.083333333333333</v>
      </c>
      <c r="J231" s="270">
        <f t="shared" si="15"/>
        <v>21.85</v>
      </c>
      <c r="K231" s="304" t="s">
        <v>304</v>
      </c>
      <c r="L231" s="304">
        <v>480121</v>
      </c>
    </row>
    <row r="232" spans="1:12" ht="15.75">
      <c r="A232" s="303">
        <v>229</v>
      </c>
      <c r="B232" s="310" t="s">
        <v>772</v>
      </c>
      <c r="C232" s="269">
        <v>5</v>
      </c>
      <c r="D232" s="306">
        <v>5</v>
      </c>
      <c r="E232" s="306">
        <v>5</v>
      </c>
      <c r="F232" s="306">
        <v>4</v>
      </c>
      <c r="G232" s="311">
        <v>6</v>
      </c>
      <c r="H232" s="312">
        <v>4.5</v>
      </c>
      <c r="I232" s="270">
        <f t="shared" si="14"/>
        <v>4.833333333333333</v>
      </c>
      <c r="J232" s="270">
        <f t="shared" si="15"/>
        <v>29.5</v>
      </c>
      <c r="K232" s="304" t="s">
        <v>304</v>
      </c>
      <c r="L232" s="304">
        <v>480124</v>
      </c>
    </row>
    <row r="233" spans="1:12" ht="15.75">
      <c r="A233" s="303">
        <v>230</v>
      </c>
      <c r="B233" s="310" t="s">
        <v>773</v>
      </c>
      <c r="C233" s="269">
        <v>5.5</v>
      </c>
      <c r="D233" s="306">
        <v>5.4</v>
      </c>
      <c r="E233" s="306">
        <v>3.5</v>
      </c>
      <c r="F233" s="306">
        <v>4</v>
      </c>
      <c r="G233" s="311">
        <v>6.5</v>
      </c>
      <c r="H233" s="312">
        <v>6.5</v>
      </c>
      <c r="I233" s="270">
        <f t="shared" si="14"/>
        <v>5.666666666666667</v>
      </c>
      <c r="J233" s="270">
        <f t="shared" si="15"/>
        <v>31.4</v>
      </c>
      <c r="K233" s="304" t="s">
        <v>304</v>
      </c>
      <c r="L233" s="304">
        <v>480133</v>
      </c>
    </row>
    <row r="234" spans="1:12" ht="15.75">
      <c r="A234" s="303">
        <v>231</v>
      </c>
      <c r="B234" s="310" t="s">
        <v>774</v>
      </c>
      <c r="C234" s="269">
        <v>6</v>
      </c>
      <c r="D234" s="306">
        <v>6.1</v>
      </c>
      <c r="E234" s="306">
        <v>4</v>
      </c>
      <c r="F234" s="306">
        <v>4.75</v>
      </c>
      <c r="G234" s="311">
        <v>6</v>
      </c>
      <c r="H234" s="312">
        <v>5.25</v>
      </c>
      <c r="I234" s="270">
        <f t="shared" si="14"/>
        <v>5.333333333333333</v>
      </c>
      <c r="J234" s="270">
        <f t="shared" si="15"/>
        <v>32.1</v>
      </c>
      <c r="K234" s="304" t="s">
        <v>304</v>
      </c>
      <c r="L234" s="304">
        <v>480134</v>
      </c>
    </row>
    <row r="235" spans="1:12" ht="15.75">
      <c r="A235" s="303">
        <v>232</v>
      </c>
      <c r="B235" s="310" t="s">
        <v>775</v>
      </c>
      <c r="C235" s="269">
        <v>7</v>
      </c>
      <c r="D235" s="306">
        <v>5.2</v>
      </c>
      <c r="E235" s="306">
        <v>4.5</v>
      </c>
      <c r="F235" s="306">
        <v>5.5</v>
      </c>
      <c r="G235" s="311">
        <v>5</v>
      </c>
      <c r="H235" s="312">
        <v>6.25</v>
      </c>
      <c r="I235" s="270">
        <f t="shared" si="14"/>
        <v>5.583333333333333</v>
      </c>
      <c r="J235" s="270">
        <f t="shared" si="15"/>
        <v>33.45</v>
      </c>
      <c r="K235" s="304" t="s">
        <v>304</v>
      </c>
      <c r="L235" s="304">
        <v>480138</v>
      </c>
    </row>
    <row r="236" spans="1:12" ht="15.75">
      <c r="A236" s="303">
        <v>233</v>
      </c>
      <c r="B236" s="310" t="s">
        <v>776</v>
      </c>
      <c r="C236" s="269">
        <v>5</v>
      </c>
      <c r="D236" s="306">
        <v>4.9</v>
      </c>
      <c r="E236" s="306">
        <v>4</v>
      </c>
      <c r="F236" s="306">
        <v>5.25</v>
      </c>
      <c r="G236" s="311">
        <v>3.5</v>
      </c>
      <c r="H236" s="312">
        <v>5.75</v>
      </c>
      <c r="I236" s="270">
        <f>(F236+G236+H236)/3</f>
        <v>4.833333333333333</v>
      </c>
      <c r="J236" s="270">
        <f>C236+D236+E236+F236+G236+H236</f>
        <v>28.4</v>
      </c>
      <c r="K236" s="304" t="s">
        <v>304</v>
      </c>
      <c r="L236" s="304">
        <v>480142</v>
      </c>
    </row>
    <row r="237" spans="1:12" ht="15.75">
      <c r="A237" s="303">
        <v>234</v>
      </c>
      <c r="B237" s="310" t="s">
        <v>777</v>
      </c>
      <c r="C237" s="269">
        <v>5.5</v>
      </c>
      <c r="D237" s="306">
        <v>5.6</v>
      </c>
      <c r="E237" s="306">
        <v>5</v>
      </c>
      <c r="F237" s="306">
        <v>4</v>
      </c>
      <c r="G237" s="311">
        <v>6</v>
      </c>
      <c r="H237" s="312">
        <v>6.75</v>
      </c>
      <c r="I237" s="270">
        <f aca="true" t="shared" si="16" ref="I237:I243">(F237+G237+H237)/3</f>
        <v>5.583333333333333</v>
      </c>
      <c r="J237" s="270">
        <f aca="true" t="shared" si="17" ref="J237:J243">C237+D237+E237+F237+G237+H237</f>
        <v>32.85</v>
      </c>
      <c r="K237" s="304" t="s">
        <v>304</v>
      </c>
      <c r="L237" s="304">
        <v>480146</v>
      </c>
    </row>
    <row r="238" spans="1:12" ht="15.75">
      <c r="A238" s="303">
        <v>235</v>
      </c>
      <c r="B238" s="310" t="s">
        <v>778</v>
      </c>
      <c r="C238" s="269">
        <v>5.5</v>
      </c>
      <c r="D238" s="306">
        <v>6.6</v>
      </c>
      <c r="E238" s="306">
        <v>3.5</v>
      </c>
      <c r="F238" s="306">
        <v>4.25</v>
      </c>
      <c r="G238" s="311">
        <v>5.5</v>
      </c>
      <c r="H238" s="312">
        <v>3.25</v>
      </c>
      <c r="I238" s="270">
        <f t="shared" si="16"/>
        <v>4.333333333333333</v>
      </c>
      <c r="J238" s="270">
        <f t="shared" si="17"/>
        <v>28.6</v>
      </c>
      <c r="K238" s="304" t="s">
        <v>304</v>
      </c>
      <c r="L238" s="304">
        <v>480156</v>
      </c>
    </row>
    <row r="239" spans="1:12" ht="15.75">
      <c r="A239" s="303">
        <v>236</v>
      </c>
      <c r="B239" s="310" t="s">
        <v>779</v>
      </c>
      <c r="C239" s="269">
        <v>6</v>
      </c>
      <c r="D239" s="306">
        <v>4.6</v>
      </c>
      <c r="E239" s="306">
        <v>4</v>
      </c>
      <c r="F239" s="306">
        <v>3.25</v>
      </c>
      <c r="G239" s="311">
        <v>3.5</v>
      </c>
      <c r="H239" s="312">
        <v>5.25</v>
      </c>
      <c r="I239" s="270">
        <f t="shared" si="16"/>
        <v>4</v>
      </c>
      <c r="J239" s="270">
        <f t="shared" si="17"/>
        <v>26.6</v>
      </c>
      <c r="K239" s="304" t="s">
        <v>304</v>
      </c>
      <c r="L239" s="304">
        <v>480160</v>
      </c>
    </row>
    <row r="240" spans="1:12" ht="15.75">
      <c r="A240" s="303">
        <v>237</v>
      </c>
      <c r="B240" s="310" t="s">
        <v>780</v>
      </c>
      <c r="C240" s="269">
        <v>4</v>
      </c>
      <c r="D240" s="306">
        <v>6.7</v>
      </c>
      <c r="E240" s="306">
        <v>4</v>
      </c>
      <c r="F240" s="306">
        <v>5.25</v>
      </c>
      <c r="G240" s="311">
        <v>5.5</v>
      </c>
      <c r="H240" s="312">
        <v>5.75</v>
      </c>
      <c r="I240" s="270">
        <f t="shared" si="16"/>
        <v>5.5</v>
      </c>
      <c r="J240" s="270">
        <f t="shared" si="17"/>
        <v>31.2</v>
      </c>
      <c r="K240" s="304" t="s">
        <v>304</v>
      </c>
      <c r="L240" s="304">
        <v>480163</v>
      </c>
    </row>
    <row r="241" spans="1:12" ht="15.75">
      <c r="A241" s="303">
        <v>238</v>
      </c>
      <c r="B241" s="310" t="s">
        <v>781</v>
      </c>
      <c r="C241" s="269">
        <v>6.5</v>
      </c>
      <c r="D241" s="306">
        <v>4.9</v>
      </c>
      <c r="E241" s="306">
        <v>2.5</v>
      </c>
      <c r="F241" s="306">
        <v>4.5</v>
      </c>
      <c r="G241" s="311">
        <v>4</v>
      </c>
      <c r="H241" s="312">
        <v>6.75</v>
      </c>
      <c r="I241" s="270">
        <f t="shared" si="16"/>
        <v>5.083333333333333</v>
      </c>
      <c r="J241" s="270">
        <f t="shared" si="17"/>
        <v>29.15</v>
      </c>
      <c r="K241" s="304" t="s">
        <v>304</v>
      </c>
      <c r="L241" s="304">
        <v>480169</v>
      </c>
    </row>
    <row r="242" spans="1:12" ht="15.75">
      <c r="A242" s="303">
        <v>239</v>
      </c>
      <c r="B242" s="310" t="s">
        <v>782</v>
      </c>
      <c r="C242" s="269">
        <v>6.5</v>
      </c>
      <c r="D242" s="306">
        <v>5.8</v>
      </c>
      <c r="E242" s="306">
        <v>7</v>
      </c>
      <c r="F242" s="306">
        <v>6</v>
      </c>
      <c r="G242" s="311">
        <v>7.5</v>
      </c>
      <c r="H242" s="312">
        <v>5</v>
      </c>
      <c r="I242" s="270">
        <f t="shared" si="16"/>
        <v>6.166666666666667</v>
      </c>
      <c r="J242" s="270">
        <f t="shared" si="17"/>
        <v>37.8</v>
      </c>
      <c r="K242" s="304" t="s">
        <v>304</v>
      </c>
      <c r="L242" s="304">
        <v>480190</v>
      </c>
    </row>
    <row r="243" spans="1:12" ht="15.75">
      <c r="A243" s="303">
        <v>240</v>
      </c>
      <c r="B243" s="310" t="s">
        <v>783</v>
      </c>
      <c r="C243" s="269">
        <v>6.5</v>
      </c>
      <c r="D243" s="306">
        <v>2.8</v>
      </c>
      <c r="E243" s="306">
        <v>4</v>
      </c>
      <c r="F243" s="306">
        <v>3.5</v>
      </c>
      <c r="G243" s="311">
        <v>4.75</v>
      </c>
      <c r="H243" s="312">
        <v>5</v>
      </c>
      <c r="I243" s="270">
        <f t="shared" si="16"/>
        <v>4.416666666666667</v>
      </c>
      <c r="J243" s="270">
        <f t="shared" si="17"/>
        <v>26.55</v>
      </c>
      <c r="K243" s="304" t="s">
        <v>304</v>
      </c>
      <c r="L243" s="304">
        <v>480201</v>
      </c>
    </row>
    <row r="244" spans="1:12" ht="15.75">
      <c r="A244" s="303">
        <v>241</v>
      </c>
      <c r="B244" s="310" t="s">
        <v>784</v>
      </c>
      <c r="C244" s="269"/>
      <c r="D244" s="306"/>
      <c r="E244" s="306"/>
      <c r="F244" s="306"/>
      <c r="G244" s="311"/>
      <c r="H244" s="312"/>
      <c r="I244" s="270"/>
      <c r="J244" s="270"/>
      <c r="K244" s="304" t="s">
        <v>304</v>
      </c>
      <c r="L244" s="304">
        <v>480220</v>
      </c>
    </row>
    <row r="245" spans="1:12" ht="15.75">
      <c r="A245" s="303">
        <v>242</v>
      </c>
      <c r="B245" s="310" t="s">
        <v>785</v>
      </c>
      <c r="C245" s="269">
        <v>6</v>
      </c>
      <c r="D245" s="306">
        <v>2.7</v>
      </c>
      <c r="E245" s="306">
        <v>1.5</v>
      </c>
      <c r="F245" s="306">
        <v>2.75</v>
      </c>
      <c r="G245" s="311">
        <v>7</v>
      </c>
      <c r="H245" s="312">
        <v>5.25</v>
      </c>
      <c r="I245" s="270">
        <f>(F245+G245+H245)/3</f>
        <v>5</v>
      </c>
      <c r="J245" s="270">
        <f>C245+D245+E245+F245+G245+H245</f>
        <v>25.2</v>
      </c>
      <c r="K245" s="304" t="s">
        <v>304</v>
      </c>
      <c r="L245" s="304">
        <v>480241</v>
      </c>
    </row>
    <row r="246" spans="1:12" ht="15.75">
      <c r="A246" s="303">
        <v>243</v>
      </c>
      <c r="B246" s="310" t="s">
        <v>786</v>
      </c>
      <c r="C246" s="269">
        <v>5</v>
      </c>
      <c r="D246" s="306">
        <v>2.3</v>
      </c>
      <c r="E246" s="306">
        <v>3</v>
      </c>
      <c r="F246" s="306">
        <v>4</v>
      </c>
      <c r="G246" s="311">
        <v>6.5</v>
      </c>
      <c r="H246" s="312">
        <v>3.25</v>
      </c>
      <c r="I246" s="270">
        <f aca="true" t="shared" si="18" ref="I246:I286">(F246+G246+H246)/3</f>
        <v>4.583333333333333</v>
      </c>
      <c r="J246" s="270">
        <f aca="true" t="shared" si="19" ref="J246:J286">C246+D246+E246+F246+G246+H246</f>
        <v>24.05</v>
      </c>
      <c r="K246" s="304" t="s">
        <v>304</v>
      </c>
      <c r="L246" s="304">
        <v>480253</v>
      </c>
    </row>
    <row r="247" spans="1:12" ht="15.75">
      <c r="A247" s="303">
        <v>244</v>
      </c>
      <c r="B247" s="310" t="s">
        <v>787</v>
      </c>
      <c r="C247" s="269">
        <v>5</v>
      </c>
      <c r="D247" s="306">
        <v>2.4</v>
      </c>
      <c r="E247" s="306">
        <v>3.5</v>
      </c>
      <c r="F247" s="306">
        <v>4.5</v>
      </c>
      <c r="G247" s="311">
        <v>6.5</v>
      </c>
      <c r="H247" s="312">
        <v>5</v>
      </c>
      <c r="I247" s="270">
        <f t="shared" si="18"/>
        <v>5.333333333333333</v>
      </c>
      <c r="J247" s="270">
        <f t="shared" si="19"/>
        <v>26.9</v>
      </c>
      <c r="K247" s="304" t="s">
        <v>304</v>
      </c>
      <c r="L247" s="304">
        <v>480258</v>
      </c>
    </row>
    <row r="248" spans="1:12" ht="15.75">
      <c r="A248" s="303">
        <v>245</v>
      </c>
      <c r="B248" s="310" t="s">
        <v>788</v>
      </c>
      <c r="C248" s="269">
        <v>4</v>
      </c>
      <c r="D248" s="306">
        <v>3.6</v>
      </c>
      <c r="E248" s="306">
        <v>2.5</v>
      </c>
      <c r="F248" s="306">
        <v>4.75</v>
      </c>
      <c r="G248" s="311">
        <v>6.5</v>
      </c>
      <c r="H248" s="312">
        <v>5</v>
      </c>
      <c r="I248" s="270">
        <f t="shared" si="18"/>
        <v>5.416666666666667</v>
      </c>
      <c r="J248" s="270">
        <f t="shared" si="19"/>
        <v>26.35</v>
      </c>
      <c r="K248" s="304" t="s">
        <v>304</v>
      </c>
      <c r="L248" s="304">
        <v>480261</v>
      </c>
    </row>
    <row r="249" spans="1:12" ht="15.75">
      <c r="A249" s="303">
        <v>246</v>
      </c>
      <c r="B249" s="310" t="s">
        <v>789</v>
      </c>
      <c r="C249" s="269">
        <v>4</v>
      </c>
      <c r="D249" s="306">
        <v>0.8</v>
      </c>
      <c r="E249" s="306">
        <v>2.5</v>
      </c>
      <c r="F249" s="306">
        <v>4.75</v>
      </c>
      <c r="G249" s="311">
        <v>7</v>
      </c>
      <c r="H249" s="312">
        <v>4.75</v>
      </c>
      <c r="I249" s="270">
        <f t="shared" si="18"/>
        <v>5.5</v>
      </c>
      <c r="J249" s="270">
        <f t="shared" si="19"/>
        <v>23.8</v>
      </c>
      <c r="K249" s="304" t="s">
        <v>304</v>
      </c>
      <c r="L249" s="304">
        <v>480262</v>
      </c>
    </row>
    <row r="250" spans="1:12" ht="15.75">
      <c r="A250" s="303">
        <v>247</v>
      </c>
      <c r="B250" s="310" t="s">
        <v>790</v>
      </c>
      <c r="C250" s="269">
        <v>5</v>
      </c>
      <c r="D250" s="306">
        <v>3.8</v>
      </c>
      <c r="E250" s="306">
        <v>3.5</v>
      </c>
      <c r="F250" s="306">
        <v>5.5</v>
      </c>
      <c r="G250" s="311">
        <v>6</v>
      </c>
      <c r="H250" s="312">
        <v>5.25</v>
      </c>
      <c r="I250" s="270">
        <f t="shared" si="18"/>
        <v>5.583333333333333</v>
      </c>
      <c r="J250" s="270">
        <f t="shared" si="19"/>
        <v>29.05</v>
      </c>
      <c r="K250" s="304" t="s">
        <v>304</v>
      </c>
      <c r="L250" s="304">
        <v>480264</v>
      </c>
    </row>
    <row r="251" spans="1:12" ht="15.75">
      <c r="A251" s="303">
        <v>248</v>
      </c>
      <c r="B251" s="310" t="s">
        <v>791</v>
      </c>
      <c r="C251" s="269">
        <v>6.5</v>
      </c>
      <c r="D251" s="306">
        <v>3</v>
      </c>
      <c r="E251" s="306">
        <v>3.5</v>
      </c>
      <c r="F251" s="306">
        <v>5.5</v>
      </c>
      <c r="G251" s="311">
        <v>4</v>
      </c>
      <c r="H251" s="312">
        <v>4.75</v>
      </c>
      <c r="I251" s="270">
        <f t="shared" si="18"/>
        <v>4.75</v>
      </c>
      <c r="J251" s="270">
        <f t="shared" si="19"/>
        <v>27.25</v>
      </c>
      <c r="K251" s="304" t="s">
        <v>304</v>
      </c>
      <c r="L251" s="304">
        <v>480267</v>
      </c>
    </row>
    <row r="252" spans="1:12" ht="15.75">
      <c r="A252" s="303">
        <v>249</v>
      </c>
      <c r="B252" s="310" t="s">
        <v>792</v>
      </c>
      <c r="C252" s="269">
        <v>5</v>
      </c>
      <c r="D252" s="306">
        <v>1.8</v>
      </c>
      <c r="E252" s="306">
        <v>3</v>
      </c>
      <c r="F252" s="306">
        <v>5.75</v>
      </c>
      <c r="G252" s="311">
        <v>6.25</v>
      </c>
      <c r="H252" s="312">
        <v>4.25</v>
      </c>
      <c r="I252" s="270">
        <f t="shared" si="18"/>
        <v>5.416666666666667</v>
      </c>
      <c r="J252" s="270">
        <f t="shared" si="19"/>
        <v>26.05</v>
      </c>
      <c r="K252" s="304" t="s">
        <v>304</v>
      </c>
      <c r="L252" s="304">
        <v>480268</v>
      </c>
    </row>
    <row r="253" spans="1:12" ht="15.75">
      <c r="A253" s="303">
        <v>250</v>
      </c>
      <c r="B253" s="310" t="s">
        <v>793</v>
      </c>
      <c r="C253" s="269">
        <v>5</v>
      </c>
      <c r="D253" s="306">
        <v>8.2</v>
      </c>
      <c r="E253" s="306">
        <v>4.5</v>
      </c>
      <c r="F253" s="306">
        <v>6</v>
      </c>
      <c r="G253" s="311">
        <v>5</v>
      </c>
      <c r="H253" s="312">
        <v>7</v>
      </c>
      <c r="I253" s="270">
        <f t="shared" si="18"/>
        <v>6</v>
      </c>
      <c r="J253" s="270">
        <f t="shared" si="19"/>
        <v>35.7</v>
      </c>
      <c r="K253" s="304" t="s">
        <v>304</v>
      </c>
      <c r="L253" s="304">
        <v>480280</v>
      </c>
    </row>
    <row r="254" spans="1:12" ht="15.75">
      <c r="A254" s="303">
        <v>251</v>
      </c>
      <c r="B254" s="310" t="s">
        <v>795</v>
      </c>
      <c r="C254" s="269">
        <v>4.5</v>
      </c>
      <c r="D254" s="306">
        <v>3.7</v>
      </c>
      <c r="E254" s="306">
        <v>5</v>
      </c>
      <c r="F254" s="306">
        <v>3.75</v>
      </c>
      <c r="G254" s="311">
        <v>5.25</v>
      </c>
      <c r="H254" s="312">
        <v>4.75</v>
      </c>
      <c r="I254" s="270">
        <f t="shared" si="18"/>
        <v>4.583333333333333</v>
      </c>
      <c r="J254" s="270">
        <f t="shared" si="19"/>
        <v>26.95</v>
      </c>
      <c r="K254" s="304" t="s">
        <v>796</v>
      </c>
      <c r="L254" s="304">
        <v>480029</v>
      </c>
    </row>
    <row r="255" spans="1:12" ht="15.75">
      <c r="A255" s="303">
        <v>252</v>
      </c>
      <c r="B255" s="310" t="s">
        <v>797</v>
      </c>
      <c r="C255" s="269">
        <v>5</v>
      </c>
      <c r="D255" s="306">
        <v>3.6</v>
      </c>
      <c r="E255" s="306">
        <v>3.5</v>
      </c>
      <c r="F255" s="306">
        <v>4.25</v>
      </c>
      <c r="G255" s="311">
        <v>6.5</v>
      </c>
      <c r="H255" s="312">
        <v>5</v>
      </c>
      <c r="I255" s="270">
        <f t="shared" si="18"/>
        <v>5.25</v>
      </c>
      <c r="J255" s="270">
        <f t="shared" si="19"/>
        <v>27.85</v>
      </c>
      <c r="K255" s="304" t="s">
        <v>796</v>
      </c>
      <c r="L255" s="304">
        <v>480033</v>
      </c>
    </row>
    <row r="256" spans="1:12" ht="15.75">
      <c r="A256" s="303">
        <v>253</v>
      </c>
      <c r="B256" s="310" t="s">
        <v>798</v>
      </c>
      <c r="C256" s="269">
        <v>3.5</v>
      </c>
      <c r="D256" s="306">
        <v>3.7</v>
      </c>
      <c r="E256" s="306">
        <v>2</v>
      </c>
      <c r="F256" s="306">
        <v>3</v>
      </c>
      <c r="G256" s="311">
        <v>6.5</v>
      </c>
      <c r="H256" s="312">
        <v>4</v>
      </c>
      <c r="I256" s="270">
        <f t="shared" si="18"/>
        <v>4.5</v>
      </c>
      <c r="J256" s="270">
        <f t="shared" si="19"/>
        <v>22.7</v>
      </c>
      <c r="K256" s="304" t="s">
        <v>796</v>
      </c>
      <c r="L256" s="304">
        <v>480034</v>
      </c>
    </row>
    <row r="257" spans="1:12" ht="15.75">
      <c r="A257" s="303">
        <v>254</v>
      </c>
      <c r="B257" s="310" t="s">
        <v>799</v>
      </c>
      <c r="C257" s="269">
        <v>4.5</v>
      </c>
      <c r="D257" s="306">
        <v>4.7</v>
      </c>
      <c r="E257" s="306">
        <v>2.5</v>
      </c>
      <c r="F257" s="306">
        <v>5.25</v>
      </c>
      <c r="G257" s="311">
        <v>7</v>
      </c>
      <c r="H257" s="312">
        <v>2</v>
      </c>
      <c r="I257" s="270">
        <f t="shared" si="18"/>
        <v>4.75</v>
      </c>
      <c r="J257" s="270">
        <f t="shared" si="19"/>
        <v>25.95</v>
      </c>
      <c r="K257" s="304" t="s">
        <v>796</v>
      </c>
      <c r="L257" s="304">
        <v>480037</v>
      </c>
    </row>
    <row r="258" spans="1:12" ht="15.75">
      <c r="A258" s="303">
        <v>255</v>
      </c>
      <c r="B258" s="310" t="s">
        <v>800</v>
      </c>
      <c r="C258" s="269">
        <v>4.5</v>
      </c>
      <c r="D258" s="306">
        <v>8.5</v>
      </c>
      <c r="E258" s="306">
        <v>3.5</v>
      </c>
      <c r="F258" s="306">
        <v>5.25</v>
      </c>
      <c r="G258" s="311">
        <v>6</v>
      </c>
      <c r="H258" s="312">
        <v>5.25</v>
      </c>
      <c r="I258" s="270">
        <f t="shared" si="18"/>
        <v>5.5</v>
      </c>
      <c r="J258" s="270">
        <f t="shared" si="19"/>
        <v>33</v>
      </c>
      <c r="K258" s="304" t="s">
        <v>796</v>
      </c>
      <c r="L258" s="304">
        <v>480047</v>
      </c>
    </row>
    <row r="259" spans="1:12" ht="15.75">
      <c r="A259" s="303">
        <v>256</v>
      </c>
      <c r="B259" s="310" t="s">
        <v>801</v>
      </c>
      <c r="C259" s="269">
        <v>3.5</v>
      </c>
      <c r="D259" s="306">
        <v>5</v>
      </c>
      <c r="E259" s="306">
        <v>3.5</v>
      </c>
      <c r="F259" s="306">
        <v>3.25</v>
      </c>
      <c r="G259" s="311">
        <v>6.5</v>
      </c>
      <c r="H259" s="312">
        <v>5.25</v>
      </c>
      <c r="I259" s="270">
        <f t="shared" si="18"/>
        <v>5</v>
      </c>
      <c r="J259" s="270">
        <f t="shared" si="19"/>
        <v>27</v>
      </c>
      <c r="K259" s="304" t="s">
        <v>796</v>
      </c>
      <c r="L259" s="304">
        <v>480100</v>
      </c>
    </row>
    <row r="260" spans="1:12" ht="15.75">
      <c r="A260" s="303">
        <v>257</v>
      </c>
      <c r="B260" s="310" t="s">
        <v>802</v>
      </c>
      <c r="C260" s="269">
        <v>6</v>
      </c>
      <c r="D260" s="306">
        <v>7.2</v>
      </c>
      <c r="E260" s="306">
        <v>4</v>
      </c>
      <c r="F260" s="306">
        <v>5.75</v>
      </c>
      <c r="G260" s="311">
        <v>7</v>
      </c>
      <c r="H260" s="312">
        <v>9.25</v>
      </c>
      <c r="I260" s="270">
        <f t="shared" si="18"/>
        <v>7.333333333333333</v>
      </c>
      <c r="J260" s="270">
        <f t="shared" si="19"/>
        <v>39.2</v>
      </c>
      <c r="K260" s="304" t="s">
        <v>796</v>
      </c>
      <c r="L260" s="304">
        <v>480102</v>
      </c>
    </row>
    <row r="261" spans="1:12" ht="15.75">
      <c r="A261" s="303">
        <v>258</v>
      </c>
      <c r="B261" s="310" t="s">
        <v>803</v>
      </c>
      <c r="C261" s="269">
        <v>5</v>
      </c>
      <c r="D261" s="306">
        <v>5.8</v>
      </c>
      <c r="E261" s="306">
        <v>5</v>
      </c>
      <c r="F261" s="306">
        <v>6</v>
      </c>
      <c r="G261" s="311">
        <v>4.5</v>
      </c>
      <c r="H261" s="312">
        <v>7</v>
      </c>
      <c r="I261" s="270">
        <f t="shared" si="18"/>
        <v>5.833333333333333</v>
      </c>
      <c r="J261" s="270">
        <f t="shared" si="19"/>
        <v>33.3</v>
      </c>
      <c r="K261" s="304" t="s">
        <v>796</v>
      </c>
      <c r="L261" s="304">
        <v>480104</v>
      </c>
    </row>
    <row r="262" spans="1:12" ht="15.75">
      <c r="A262" s="303">
        <v>259</v>
      </c>
      <c r="B262" s="310" t="s">
        <v>804</v>
      </c>
      <c r="C262" s="269">
        <v>7</v>
      </c>
      <c r="D262" s="306">
        <v>5.1</v>
      </c>
      <c r="E262" s="306">
        <v>4</v>
      </c>
      <c r="F262" s="306">
        <v>5</v>
      </c>
      <c r="G262" s="311">
        <v>6.5</v>
      </c>
      <c r="H262" s="312">
        <v>3.75</v>
      </c>
      <c r="I262" s="270">
        <f t="shared" si="18"/>
        <v>5.083333333333333</v>
      </c>
      <c r="J262" s="270">
        <f t="shared" si="19"/>
        <v>31.35</v>
      </c>
      <c r="K262" s="304" t="s">
        <v>796</v>
      </c>
      <c r="L262" s="304">
        <v>480118</v>
      </c>
    </row>
    <row r="263" spans="1:12" ht="15.75">
      <c r="A263" s="303">
        <v>260</v>
      </c>
      <c r="B263" s="310" t="s">
        <v>805</v>
      </c>
      <c r="C263" s="269">
        <v>5</v>
      </c>
      <c r="D263" s="306">
        <v>5.3</v>
      </c>
      <c r="E263" s="306">
        <v>3.5</v>
      </c>
      <c r="F263" s="306">
        <v>5.75</v>
      </c>
      <c r="G263" s="311">
        <v>5</v>
      </c>
      <c r="H263" s="312">
        <v>3.75</v>
      </c>
      <c r="I263" s="270">
        <f t="shared" si="18"/>
        <v>4.833333333333333</v>
      </c>
      <c r="J263" s="270">
        <f t="shared" si="19"/>
        <v>28.3</v>
      </c>
      <c r="K263" s="304" t="s">
        <v>796</v>
      </c>
      <c r="L263" s="304">
        <v>480128</v>
      </c>
    </row>
    <row r="264" spans="1:12" ht="15.75">
      <c r="A264" s="303">
        <v>261</v>
      </c>
      <c r="B264" s="310" t="s">
        <v>806</v>
      </c>
      <c r="C264" s="269">
        <v>6.5</v>
      </c>
      <c r="D264" s="306">
        <v>5.6</v>
      </c>
      <c r="E264" s="306">
        <v>4.5</v>
      </c>
      <c r="F264" s="306">
        <v>4.5</v>
      </c>
      <c r="G264" s="311">
        <v>6</v>
      </c>
      <c r="H264" s="312">
        <v>5.5</v>
      </c>
      <c r="I264" s="270">
        <f t="shared" si="18"/>
        <v>5.333333333333333</v>
      </c>
      <c r="J264" s="270">
        <f t="shared" si="19"/>
        <v>32.6</v>
      </c>
      <c r="K264" s="304" t="s">
        <v>796</v>
      </c>
      <c r="L264" s="304">
        <v>480136</v>
      </c>
    </row>
    <row r="265" spans="1:12" ht="15.75">
      <c r="A265" s="303">
        <v>262</v>
      </c>
      <c r="B265" s="310" t="s">
        <v>807</v>
      </c>
      <c r="C265" s="269">
        <v>6.5</v>
      </c>
      <c r="D265" s="306">
        <v>5.8</v>
      </c>
      <c r="E265" s="306">
        <v>5.5</v>
      </c>
      <c r="F265" s="306">
        <v>5.75</v>
      </c>
      <c r="G265" s="311">
        <v>5</v>
      </c>
      <c r="H265" s="312">
        <v>5.25</v>
      </c>
      <c r="I265" s="270">
        <f t="shared" si="18"/>
        <v>5.333333333333333</v>
      </c>
      <c r="J265" s="270">
        <f t="shared" si="19"/>
        <v>33.8</v>
      </c>
      <c r="K265" s="304" t="s">
        <v>796</v>
      </c>
      <c r="L265" s="304">
        <v>480137</v>
      </c>
    </row>
    <row r="266" spans="1:12" ht="15.75">
      <c r="A266" s="303">
        <v>263</v>
      </c>
      <c r="B266" s="310" t="s">
        <v>808</v>
      </c>
      <c r="C266" s="269">
        <v>5.5</v>
      </c>
      <c r="D266" s="306">
        <v>3.7</v>
      </c>
      <c r="E266" s="306">
        <v>5.5</v>
      </c>
      <c r="F266" s="306">
        <v>3.25</v>
      </c>
      <c r="G266" s="311">
        <v>6</v>
      </c>
      <c r="H266" s="312">
        <v>4.25</v>
      </c>
      <c r="I266" s="270">
        <f t="shared" si="18"/>
        <v>4.5</v>
      </c>
      <c r="J266" s="270">
        <f t="shared" si="19"/>
        <v>28.2</v>
      </c>
      <c r="K266" s="304" t="s">
        <v>796</v>
      </c>
      <c r="L266" s="304">
        <v>480150</v>
      </c>
    </row>
    <row r="267" spans="1:12" ht="15.75">
      <c r="A267" s="303">
        <v>264</v>
      </c>
      <c r="B267" s="310" t="s">
        <v>809</v>
      </c>
      <c r="C267" s="269">
        <v>6</v>
      </c>
      <c r="D267" s="306">
        <v>3.7</v>
      </c>
      <c r="E267" s="306">
        <v>5</v>
      </c>
      <c r="F267" s="306">
        <v>1.25</v>
      </c>
      <c r="G267" s="311">
        <v>6</v>
      </c>
      <c r="H267" s="312">
        <v>3.25</v>
      </c>
      <c r="I267" s="270">
        <f t="shared" si="18"/>
        <v>3.5</v>
      </c>
      <c r="J267" s="270">
        <f t="shared" si="19"/>
        <v>25.2</v>
      </c>
      <c r="K267" s="304" t="s">
        <v>796</v>
      </c>
      <c r="L267" s="304">
        <v>480155</v>
      </c>
    </row>
    <row r="268" spans="1:12" ht="15.75">
      <c r="A268" s="303">
        <v>265</v>
      </c>
      <c r="B268" s="310" t="s">
        <v>810</v>
      </c>
      <c r="C268" s="269">
        <v>5</v>
      </c>
      <c r="D268" s="306">
        <v>6.4</v>
      </c>
      <c r="E268" s="306">
        <v>4.5</v>
      </c>
      <c r="F268" s="306">
        <v>4.25</v>
      </c>
      <c r="G268" s="311">
        <v>5.75</v>
      </c>
      <c r="H268" s="312">
        <v>4.25</v>
      </c>
      <c r="I268" s="270">
        <f t="shared" si="18"/>
        <v>4.75</v>
      </c>
      <c r="J268" s="270">
        <f t="shared" si="19"/>
        <v>30.15</v>
      </c>
      <c r="K268" s="304" t="s">
        <v>796</v>
      </c>
      <c r="L268" s="304">
        <v>480165</v>
      </c>
    </row>
    <row r="269" spans="1:12" ht="15.75">
      <c r="A269" s="303">
        <v>266</v>
      </c>
      <c r="B269" s="310" t="s">
        <v>811</v>
      </c>
      <c r="C269" s="269">
        <v>6.5</v>
      </c>
      <c r="D269" s="306">
        <v>4.8</v>
      </c>
      <c r="E269" s="306">
        <v>5</v>
      </c>
      <c r="F269" s="306">
        <v>3.5</v>
      </c>
      <c r="G269" s="311">
        <v>7.5</v>
      </c>
      <c r="H269" s="312">
        <v>6.25</v>
      </c>
      <c r="I269" s="270">
        <f t="shared" si="18"/>
        <v>5.75</v>
      </c>
      <c r="J269" s="270">
        <f t="shared" si="19"/>
        <v>33.55</v>
      </c>
      <c r="K269" s="304" t="s">
        <v>796</v>
      </c>
      <c r="L269" s="304">
        <v>480174</v>
      </c>
    </row>
    <row r="270" spans="1:12" ht="15.75">
      <c r="A270" s="303">
        <v>267</v>
      </c>
      <c r="B270" s="310" t="s">
        <v>812</v>
      </c>
      <c r="C270" s="269">
        <v>7.5</v>
      </c>
      <c r="D270" s="306">
        <v>4.4</v>
      </c>
      <c r="E270" s="306">
        <v>4.5</v>
      </c>
      <c r="F270" s="306">
        <v>3.75</v>
      </c>
      <c r="G270" s="311">
        <v>5.75</v>
      </c>
      <c r="H270" s="312">
        <v>5.75</v>
      </c>
      <c r="I270" s="270">
        <f t="shared" si="18"/>
        <v>5.083333333333333</v>
      </c>
      <c r="J270" s="270">
        <f t="shared" si="19"/>
        <v>31.65</v>
      </c>
      <c r="K270" s="304" t="s">
        <v>796</v>
      </c>
      <c r="L270" s="304">
        <v>480180</v>
      </c>
    </row>
    <row r="271" spans="1:12" ht="15.75">
      <c r="A271" s="303">
        <v>268</v>
      </c>
      <c r="B271" s="310" t="s">
        <v>813</v>
      </c>
      <c r="C271" s="269">
        <v>8</v>
      </c>
      <c r="D271" s="306">
        <v>6.1</v>
      </c>
      <c r="E271" s="306">
        <v>3.5</v>
      </c>
      <c r="F271" s="306">
        <v>5.75</v>
      </c>
      <c r="G271" s="311">
        <v>5.75</v>
      </c>
      <c r="H271" s="312">
        <v>5.75</v>
      </c>
      <c r="I271" s="270">
        <f t="shared" si="18"/>
        <v>5.75</v>
      </c>
      <c r="J271" s="270">
        <f t="shared" si="19"/>
        <v>34.85</v>
      </c>
      <c r="K271" s="304" t="s">
        <v>796</v>
      </c>
      <c r="L271" s="304">
        <v>480197</v>
      </c>
    </row>
    <row r="272" spans="1:12" ht="15.75">
      <c r="A272" s="303">
        <v>269</v>
      </c>
      <c r="B272" s="310" t="s">
        <v>814</v>
      </c>
      <c r="C272" s="269">
        <v>5.5</v>
      </c>
      <c r="D272" s="306">
        <v>2.9</v>
      </c>
      <c r="E272" s="306">
        <v>4</v>
      </c>
      <c r="F272" s="306">
        <v>2.5</v>
      </c>
      <c r="G272" s="311">
        <v>7</v>
      </c>
      <c r="H272" s="312">
        <v>3.25</v>
      </c>
      <c r="I272" s="270">
        <f t="shared" si="18"/>
        <v>4.25</v>
      </c>
      <c r="J272" s="270">
        <f t="shared" si="19"/>
        <v>25.15</v>
      </c>
      <c r="K272" s="304" t="s">
        <v>796</v>
      </c>
      <c r="L272" s="304">
        <v>480210</v>
      </c>
    </row>
    <row r="273" spans="1:12" ht="15.75">
      <c r="A273" s="303">
        <v>270</v>
      </c>
      <c r="B273" s="310" t="s">
        <v>815</v>
      </c>
      <c r="C273" s="269">
        <v>5</v>
      </c>
      <c r="D273" s="306">
        <v>3.3</v>
      </c>
      <c r="E273" s="306">
        <v>4.5</v>
      </c>
      <c r="F273" s="306">
        <v>3.75</v>
      </c>
      <c r="G273" s="311">
        <v>7</v>
      </c>
      <c r="H273" s="312">
        <v>3.75</v>
      </c>
      <c r="I273" s="270">
        <f t="shared" si="18"/>
        <v>4.833333333333333</v>
      </c>
      <c r="J273" s="270">
        <f t="shared" si="19"/>
        <v>27.3</v>
      </c>
      <c r="K273" s="304" t="s">
        <v>796</v>
      </c>
      <c r="L273" s="304">
        <v>480211</v>
      </c>
    </row>
    <row r="274" spans="1:12" ht="15.75">
      <c r="A274" s="303">
        <v>271</v>
      </c>
      <c r="B274" s="310" t="s">
        <v>816</v>
      </c>
      <c r="C274" s="269">
        <v>7</v>
      </c>
      <c r="D274" s="306">
        <v>2.3</v>
      </c>
      <c r="E274" s="306">
        <v>4</v>
      </c>
      <c r="F274" s="306">
        <v>3.25</v>
      </c>
      <c r="G274" s="311">
        <v>5.25</v>
      </c>
      <c r="H274" s="312">
        <v>4</v>
      </c>
      <c r="I274" s="270">
        <f t="shared" si="18"/>
        <v>4.166666666666667</v>
      </c>
      <c r="J274" s="270">
        <f t="shared" si="19"/>
        <v>25.8</v>
      </c>
      <c r="K274" s="304" t="s">
        <v>796</v>
      </c>
      <c r="L274" s="304">
        <v>480216</v>
      </c>
    </row>
    <row r="275" spans="1:12" ht="15.75">
      <c r="A275" s="303">
        <v>272</v>
      </c>
      <c r="B275" s="310" t="s">
        <v>817</v>
      </c>
      <c r="C275" s="269">
        <v>6.5</v>
      </c>
      <c r="D275" s="306">
        <v>3.6</v>
      </c>
      <c r="E275" s="306">
        <v>4</v>
      </c>
      <c r="F275" s="306">
        <v>4</v>
      </c>
      <c r="G275" s="311">
        <v>6</v>
      </c>
      <c r="H275" s="312">
        <v>4.5</v>
      </c>
      <c r="I275" s="270">
        <f t="shared" si="18"/>
        <v>4.833333333333333</v>
      </c>
      <c r="J275" s="270">
        <f t="shared" si="19"/>
        <v>28.6</v>
      </c>
      <c r="K275" s="304" t="s">
        <v>796</v>
      </c>
      <c r="L275" s="304">
        <v>480217</v>
      </c>
    </row>
    <row r="276" spans="1:12" ht="15.75">
      <c r="A276" s="303">
        <v>273</v>
      </c>
      <c r="B276" s="310" t="s">
        <v>818</v>
      </c>
      <c r="C276" s="269">
        <v>6.5</v>
      </c>
      <c r="D276" s="306">
        <v>2.9</v>
      </c>
      <c r="E276" s="306">
        <v>4.5</v>
      </c>
      <c r="F276" s="306">
        <v>3.25</v>
      </c>
      <c r="G276" s="311">
        <v>6</v>
      </c>
      <c r="H276" s="312">
        <v>3</v>
      </c>
      <c r="I276" s="270">
        <f t="shared" si="18"/>
        <v>4.083333333333333</v>
      </c>
      <c r="J276" s="270">
        <f t="shared" si="19"/>
        <v>26.15</v>
      </c>
      <c r="K276" s="304" t="s">
        <v>796</v>
      </c>
      <c r="L276" s="304">
        <v>480218</v>
      </c>
    </row>
    <row r="277" spans="1:12" ht="15.75">
      <c r="A277" s="303">
        <v>274</v>
      </c>
      <c r="B277" s="310" t="s">
        <v>819</v>
      </c>
      <c r="C277" s="269">
        <v>5.5</v>
      </c>
      <c r="D277" s="306">
        <v>4.9</v>
      </c>
      <c r="E277" s="306">
        <v>4.5</v>
      </c>
      <c r="F277" s="306">
        <v>3.5</v>
      </c>
      <c r="G277" s="311">
        <v>7</v>
      </c>
      <c r="H277" s="312">
        <v>5</v>
      </c>
      <c r="I277" s="270">
        <f t="shared" si="18"/>
        <v>5.166666666666667</v>
      </c>
      <c r="J277" s="270">
        <f t="shared" si="19"/>
        <v>30.4</v>
      </c>
      <c r="K277" s="304" t="s">
        <v>796</v>
      </c>
      <c r="L277" s="304">
        <v>480219</v>
      </c>
    </row>
    <row r="278" spans="1:12" ht="15.75">
      <c r="A278" s="303">
        <v>275</v>
      </c>
      <c r="B278" s="310" t="s">
        <v>820</v>
      </c>
      <c r="C278" s="269">
        <v>5</v>
      </c>
      <c r="D278" s="306">
        <v>5.9</v>
      </c>
      <c r="E278" s="306">
        <v>7</v>
      </c>
      <c r="F278" s="306">
        <v>3.25</v>
      </c>
      <c r="G278" s="311">
        <v>6.75</v>
      </c>
      <c r="H278" s="312">
        <v>6.25</v>
      </c>
      <c r="I278" s="270">
        <f t="shared" si="18"/>
        <v>5.416666666666667</v>
      </c>
      <c r="J278" s="270">
        <f t="shared" si="19"/>
        <v>34.15</v>
      </c>
      <c r="K278" s="304" t="s">
        <v>796</v>
      </c>
      <c r="L278" s="304">
        <v>480223</v>
      </c>
    </row>
    <row r="279" spans="1:12" ht="15.75">
      <c r="A279" s="303">
        <v>276</v>
      </c>
      <c r="B279" s="310" t="s">
        <v>821</v>
      </c>
      <c r="C279" s="269">
        <v>6.5</v>
      </c>
      <c r="D279" s="306">
        <v>3.2</v>
      </c>
      <c r="E279" s="306">
        <v>4.5</v>
      </c>
      <c r="F279" s="306">
        <v>4</v>
      </c>
      <c r="G279" s="311">
        <v>6.25</v>
      </c>
      <c r="H279" s="312">
        <v>6.75</v>
      </c>
      <c r="I279" s="270">
        <f t="shared" si="18"/>
        <v>5.666666666666667</v>
      </c>
      <c r="J279" s="270">
        <f t="shared" si="19"/>
        <v>31.2</v>
      </c>
      <c r="K279" s="304" t="s">
        <v>796</v>
      </c>
      <c r="L279" s="304">
        <v>480227</v>
      </c>
    </row>
    <row r="280" spans="1:12" ht="15.75">
      <c r="A280" s="303">
        <v>277</v>
      </c>
      <c r="B280" s="310" t="s">
        <v>822</v>
      </c>
      <c r="C280" s="269">
        <v>5</v>
      </c>
      <c r="D280" s="306">
        <v>7</v>
      </c>
      <c r="E280" s="306">
        <v>5</v>
      </c>
      <c r="F280" s="306">
        <v>5</v>
      </c>
      <c r="G280" s="311">
        <v>7</v>
      </c>
      <c r="H280" s="312">
        <v>7.25</v>
      </c>
      <c r="I280" s="270">
        <f t="shared" si="18"/>
        <v>6.416666666666667</v>
      </c>
      <c r="J280" s="270">
        <f t="shared" si="19"/>
        <v>36.25</v>
      </c>
      <c r="K280" s="304" t="s">
        <v>796</v>
      </c>
      <c r="L280" s="304">
        <v>480230</v>
      </c>
    </row>
    <row r="281" spans="1:12" ht="15.75">
      <c r="A281" s="303">
        <v>278</v>
      </c>
      <c r="B281" s="310" t="s">
        <v>823</v>
      </c>
      <c r="C281" s="269">
        <v>6</v>
      </c>
      <c r="D281" s="306">
        <v>4</v>
      </c>
      <c r="E281" s="306">
        <v>4.5</v>
      </c>
      <c r="F281" s="306">
        <v>5.5</v>
      </c>
      <c r="G281" s="311">
        <v>5.25</v>
      </c>
      <c r="H281" s="312">
        <v>5.25</v>
      </c>
      <c r="I281" s="270">
        <f t="shared" si="18"/>
        <v>5.333333333333333</v>
      </c>
      <c r="J281" s="270">
        <f t="shared" si="19"/>
        <v>30.5</v>
      </c>
      <c r="K281" s="304" t="s">
        <v>796</v>
      </c>
      <c r="L281" s="304">
        <v>480246</v>
      </c>
    </row>
    <row r="282" spans="1:12" ht="15.75">
      <c r="A282" s="303">
        <v>279</v>
      </c>
      <c r="B282" s="310" t="s">
        <v>824</v>
      </c>
      <c r="C282" s="269">
        <v>4</v>
      </c>
      <c r="D282" s="306">
        <v>3.1</v>
      </c>
      <c r="E282" s="306">
        <v>3.5</v>
      </c>
      <c r="F282" s="306">
        <v>4.75</v>
      </c>
      <c r="G282" s="311">
        <v>5</v>
      </c>
      <c r="H282" s="312">
        <v>4.25</v>
      </c>
      <c r="I282" s="270">
        <f t="shared" si="18"/>
        <v>4.666666666666667</v>
      </c>
      <c r="J282" s="270">
        <f t="shared" si="19"/>
        <v>24.6</v>
      </c>
      <c r="K282" s="304" t="s">
        <v>796</v>
      </c>
      <c r="L282" s="304">
        <v>480250</v>
      </c>
    </row>
    <row r="283" spans="1:12" ht="15.75">
      <c r="A283" s="303">
        <v>280</v>
      </c>
      <c r="B283" s="310" t="s">
        <v>825</v>
      </c>
      <c r="C283" s="269">
        <v>6</v>
      </c>
      <c r="D283" s="306">
        <v>4.7</v>
      </c>
      <c r="E283" s="306">
        <v>4</v>
      </c>
      <c r="F283" s="306">
        <v>6</v>
      </c>
      <c r="G283" s="311">
        <v>6.5</v>
      </c>
      <c r="H283" s="312">
        <v>6.25</v>
      </c>
      <c r="I283" s="270">
        <f t="shared" si="18"/>
        <v>6.25</v>
      </c>
      <c r="J283" s="270">
        <f t="shared" si="19"/>
        <v>33.45</v>
      </c>
      <c r="K283" s="304" t="s">
        <v>796</v>
      </c>
      <c r="L283" s="304">
        <v>480252</v>
      </c>
    </row>
    <row r="284" spans="1:12" ht="15.75">
      <c r="A284" s="303">
        <v>281</v>
      </c>
      <c r="B284" s="310" t="s">
        <v>826</v>
      </c>
      <c r="C284" s="269">
        <v>7</v>
      </c>
      <c r="D284" s="306">
        <v>4.6</v>
      </c>
      <c r="E284" s="306">
        <v>5</v>
      </c>
      <c r="F284" s="306">
        <v>5.25</v>
      </c>
      <c r="G284" s="311">
        <v>3.5</v>
      </c>
      <c r="H284" s="312">
        <v>7</v>
      </c>
      <c r="I284" s="270">
        <f t="shared" si="18"/>
        <v>5.25</v>
      </c>
      <c r="J284" s="270">
        <f t="shared" si="19"/>
        <v>32.35</v>
      </c>
      <c r="K284" s="304" t="s">
        <v>796</v>
      </c>
      <c r="L284" s="304">
        <v>480263</v>
      </c>
    </row>
    <row r="285" spans="1:12" ht="15.75">
      <c r="A285" s="303">
        <v>282</v>
      </c>
      <c r="B285" s="310" t="s">
        <v>827</v>
      </c>
      <c r="C285" s="269">
        <v>7</v>
      </c>
      <c r="D285" s="306">
        <v>3</v>
      </c>
      <c r="E285" s="306">
        <v>4</v>
      </c>
      <c r="F285" s="306">
        <v>4.5</v>
      </c>
      <c r="G285" s="311">
        <v>7</v>
      </c>
      <c r="H285" s="312">
        <v>5</v>
      </c>
      <c r="I285" s="270">
        <f t="shared" si="18"/>
        <v>5.5</v>
      </c>
      <c r="J285" s="270">
        <f t="shared" si="19"/>
        <v>30.5</v>
      </c>
      <c r="K285" s="304" t="s">
        <v>796</v>
      </c>
      <c r="L285" s="304">
        <v>480266</v>
      </c>
    </row>
    <row r="286" spans="1:12" ht="15.75">
      <c r="A286" s="303">
        <v>283</v>
      </c>
      <c r="B286" s="310" t="s">
        <v>828</v>
      </c>
      <c r="C286" s="269">
        <v>6.5</v>
      </c>
      <c r="D286" s="306">
        <v>3.3</v>
      </c>
      <c r="E286" s="306">
        <v>4</v>
      </c>
      <c r="F286" s="306">
        <v>6.25</v>
      </c>
      <c r="G286" s="311">
        <v>5.25</v>
      </c>
      <c r="H286" s="312">
        <v>6</v>
      </c>
      <c r="I286" s="270">
        <f t="shared" si="18"/>
        <v>5.833333333333333</v>
      </c>
      <c r="J286" s="270">
        <f t="shared" si="19"/>
        <v>31.3</v>
      </c>
      <c r="K286" s="304" t="s">
        <v>796</v>
      </c>
      <c r="L286" s="304">
        <v>480275</v>
      </c>
    </row>
    <row r="287" spans="1:12" ht="15.75">
      <c r="A287" s="303"/>
      <c r="B287" s="310"/>
      <c r="C287" s="269"/>
      <c r="D287" s="269"/>
      <c r="E287" s="269"/>
      <c r="F287" s="306"/>
      <c r="G287" s="269"/>
      <c r="H287" s="312"/>
      <c r="I287" s="270"/>
      <c r="J287" s="270"/>
      <c r="K287" s="305"/>
      <c r="L287" s="305"/>
    </row>
    <row r="288" spans="1:12" ht="15.75">
      <c r="A288" s="303"/>
      <c r="B288" s="310"/>
      <c r="C288" s="269"/>
      <c r="D288" s="269"/>
      <c r="E288" s="269"/>
      <c r="F288" s="306"/>
      <c r="G288" s="269"/>
      <c r="H288" s="312"/>
      <c r="I288" s="270"/>
      <c r="J288" s="270"/>
      <c r="K288" s="305"/>
      <c r="L288" s="305"/>
    </row>
    <row r="289" spans="6:8" ht="15.75">
      <c r="F289" s="313"/>
      <c r="H289" s="314"/>
    </row>
    <row r="290" spans="6:8" ht="15.75">
      <c r="F290" s="313"/>
      <c r="H290" s="314"/>
    </row>
    <row r="291" spans="6:8" ht="15.75">
      <c r="F291" s="313"/>
      <c r="H291" s="314"/>
    </row>
    <row r="292" spans="6:8" ht="15.75">
      <c r="F292" s="313"/>
      <c r="H292" s="314"/>
    </row>
    <row r="293" spans="6:8" ht="15.75">
      <c r="F293" s="313"/>
      <c r="H293" s="314"/>
    </row>
    <row r="294" spans="6:8" ht="15.75">
      <c r="F294" s="313"/>
      <c r="H294" s="314"/>
    </row>
    <row r="295" spans="6:8" ht="15.75">
      <c r="F295" s="313"/>
      <c r="H295" s="314"/>
    </row>
    <row r="296" spans="6:8" ht="15.75">
      <c r="F296" s="313"/>
      <c r="H296" s="314"/>
    </row>
    <row r="297" spans="6:8" ht="15.75">
      <c r="F297" s="313"/>
      <c r="H297" s="314"/>
    </row>
    <row r="298" spans="6:8" ht="15.75">
      <c r="F298" s="313"/>
      <c r="H298" s="314"/>
    </row>
    <row r="299" spans="6:8" ht="15.75">
      <c r="F299" s="313"/>
      <c r="H299" s="314"/>
    </row>
    <row r="300" spans="1:10" ht="15.75">
      <c r="A300" s="272" t="s">
        <v>831</v>
      </c>
      <c r="B300" s="275"/>
      <c r="C300" s="315">
        <f>COUNTIF(C4:C286,"&gt;=5")</f>
        <v>240</v>
      </c>
      <c r="D300" s="315">
        <f aca="true" t="shared" si="20" ref="D300:I300">COUNTIF(D4:D286,"&gt;=5")</f>
        <v>168</v>
      </c>
      <c r="E300" s="316">
        <f t="shared" si="20"/>
        <v>124</v>
      </c>
      <c r="F300" s="316">
        <f>COUNTIF(F4:F286,"&gt;=5")</f>
        <v>153</v>
      </c>
      <c r="G300" s="316">
        <f>COUNTIF(G4:G286,"&gt;=5")</f>
        <v>249</v>
      </c>
      <c r="H300" s="316">
        <f>COUNTIF(H4:H286,"&gt;=5")</f>
        <v>177</v>
      </c>
      <c r="I300" s="317">
        <f t="shared" si="20"/>
        <v>199</v>
      </c>
      <c r="J300" s="315">
        <f>COUNTIF(J4:J286,"&gt;=30")</f>
        <v>180</v>
      </c>
    </row>
    <row r="301" spans="1:10" ht="15.75">
      <c r="A301" s="272" t="s">
        <v>832</v>
      </c>
      <c r="B301" s="275"/>
      <c r="C301" s="315">
        <f>COUNTIF(C4:C286,"&gt;=0")</f>
        <v>277</v>
      </c>
      <c r="D301" s="315">
        <f aca="true" t="shared" si="21" ref="D301:J301">COUNTIF(D4:D286,"&gt;=0")</f>
        <v>277</v>
      </c>
      <c r="E301" s="316">
        <f t="shared" si="21"/>
        <v>277</v>
      </c>
      <c r="F301" s="316">
        <f>COUNTIF(F4:F286,"&gt;=0")</f>
        <v>277</v>
      </c>
      <c r="G301" s="316">
        <f>COUNTIF(G4:G286,"&gt;=0")</f>
        <v>277</v>
      </c>
      <c r="H301" s="316">
        <f>COUNTIF(H4:H286,"&gt;=0")</f>
        <v>277</v>
      </c>
      <c r="I301" s="317">
        <f t="shared" si="21"/>
        <v>274</v>
      </c>
      <c r="J301" s="315">
        <f t="shared" si="21"/>
        <v>274</v>
      </c>
    </row>
    <row r="302" spans="1:10" ht="15.75">
      <c r="A302" s="272" t="s">
        <v>833</v>
      </c>
      <c r="B302" s="275"/>
      <c r="C302" s="318">
        <f aca="true" t="shared" si="22" ref="C302:J302">C300/C301*100</f>
        <v>86.64259927797833</v>
      </c>
      <c r="D302" s="318">
        <f t="shared" si="22"/>
        <v>60.64981949458483</v>
      </c>
      <c r="E302" s="319">
        <f t="shared" si="22"/>
        <v>44.765342960288805</v>
      </c>
      <c r="F302" s="319">
        <f>F300/F301*100</f>
        <v>55.23465703971119</v>
      </c>
      <c r="G302" s="319">
        <f>G300/G301*100</f>
        <v>89.89169675090253</v>
      </c>
      <c r="H302" s="319">
        <f>H300/H301*100</f>
        <v>63.898916967509024</v>
      </c>
      <c r="I302" s="320">
        <f t="shared" si="22"/>
        <v>72.62773722627736</v>
      </c>
      <c r="J302" s="318">
        <f t="shared" si="22"/>
        <v>65.69343065693431</v>
      </c>
    </row>
    <row r="303" spans="6:8" ht="15.75">
      <c r="F303" s="313"/>
      <c r="H303" s="314"/>
    </row>
    <row r="307" spans="1:10" ht="15.75">
      <c r="A307" s="273"/>
      <c r="B307" s="274">
        <v>0</v>
      </c>
      <c r="C307" s="321">
        <f>COUNTIF(C4:C286,"=0")</f>
        <v>2</v>
      </c>
      <c r="D307" s="321">
        <f aca="true" t="shared" si="23" ref="D307:J307">COUNTIF(D4:D286,"=0")</f>
        <v>0</v>
      </c>
      <c r="E307" s="321">
        <f t="shared" si="23"/>
        <v>0</v>
      </c>
      <c r="F307" s="321">
        <f t="shared" si="23"/>
        <v>0</v>
      </c>
      <c r="G307" s="321">
        <f t="shared" si="23"/>
        <v>0</v>
      </c>
      <c r="H307" s="321">
        <f t="shared" si="23"/>
        <v>0</v>
      </c>
      <c r="I307" s="321">
        <f t="shared" si="23"/>
        <v>0</v>
      </c>
      <c r="J307" s="321">
        <f t="shared" si="23"/>
        <v>0</v>
      </c>
    </row>
    <row r="308" spans="1:10" ht="15.75">
      <c r="A308" s="273"/>
      <c r="B308" s="274" t="s">
        <v>860</v>
      </c>
      <c r="C308" s="321">
        <f>COUNTIF(C4:C286,"&lt;=1")-COUNTIF(C4:C279,"=0")</f>
        <v>0</v>
      </c>
      <c r="D308" s="321">
        <f aca="true" t="shared" si="24" ref="D308:J308">COUNTIF(D4:D286,"&lt;=1")-COUNTIF(D4:D279,"=0")</f>
        <v>4</v>
      </c>
      <c r="E308" s="321">
        <f t="shared" si="24"/>
        <v>1</v>
      </c>
      <c r="F308" s="321">
        <f t="shared" si="24"/>
        <v>0</v>
      </c>
      <c r="G308" s="321">
        <f t="shared" si="24"/>
        <v>0</v>
      </c>
      <c r="H308" s="321">
        <f t="shared" si="24"/>
        <v>1</v>
      </c>
      <c r="I308" s="321">
        <f t="shared" si="24"/>
        <v>0</v>
      </c>
      <c r="J308" s="321">
        <f t="shared" si="24"/>
        <v>0</v>
      </c>
    </row>
    <row r="309" spans="1:10" ht="15.75">
      <c r="A309" s="273"/>
      <c r="B309" s="274" t="s">
        <v>861</v>
      </c>
      <c r="C309" s="321">
        <f>COUNTIF(C4:C286,"&lt;=2")-COUNTIF(C4:C286,"&lt;=1")</f>
        <v>3</v>
      </c>
      <c r="D309" s="321">
        <f aca="true" t="shared" si="25" ref="D309:J309">COUNTIF(D4:D286,"&lt;=2")-COUNTIF(D4:D286,"&lt;=1")</f>
        <v>5</v>
      </c>
      <c r="E309" s="321">
        <f t="shared" si="25"/>
        <v>10</v>
      </c>
      <c r="F309" s="321">
        <f t="shared" si="25"/>
        <v>4</v>
      </c>
      <c r="G309" s="321">
        <f t="shared" si="25"/>
        <v>2</v>
      </c>
      <c r="H309" s="321">
        <f t="shared" si="25"/>
        <v>3</v>
      </c>
      <c r="I309" s="321">
        <f t="shared" si="25"/>
        <v>0</v>
      </c>
      <c r="J309" s="321">
        <f t="shared" si="25"/>
        <v>0</v>
      </c>
    </row>
    <row r="310" spans="1:10" ht="15.75">
      <c r="A310" s="273"/>
      <c r="B310" s="274" t="s">
        <v>862</v>
      </c>
      <c r="C310" s="321">
        <f>COUNTIF(C4:C286,"&lt;=3")-COUNTIF(C4:C286,"&lt;=2")</f>
        <v>6</v>
      </c>
      <c r="D310" s="321">
        <f aca="true" t="shared" si="26" ref="D310:J310">COUNTIF(D4:D286,"&lt;=3")-COUNTIF(D4:D286,"&lt;=2")</f>
        <v>24</v>
      </c>
      <c r="E310" s="321">
        <f t="shared" si="26"/>
        <v>31</v>
      </c>
      <c r="F310" s="321">
        <f t="shared" si="26"/>
        <v>14</v>
      </c>
      <c r="G310" s="321">
        <f t="shared" si="26"/>
        <v>4</v>
      </c>
      <c r="H310" s="321">
        <f t="shared" si="26"/>
        <v>20</v>
      </c>
      <c r="I310" s="321">
        <f t="shared" si="26"/>
        <v>1</v>
      </c>
      <c r="J310" s="321">
        <f t="shared" si="26"/>
        <v>0</v>
      </c>
    </row>
    <row r="311" spans="1:10" ht="15.75">
      <c r="A311" s="273"/>
      <c r="B311" s="274" t="s">
        <v>863</v>
      </c>
      <c r="C311" s="321">
        <f>COUNTIF(C4:C286,"&lt;=4")-COUNTIF(C4:C286,"&lt;=3")</f>
        <v>16</v>
      </c>
      <c r="D311" s="321">
        <f aca="true" t="shared" si="27" ref="D311:J311">COUNTIF(D4:D286,"&lt;=4")-COUNTIF(D4:D286,"&lt;=3")</f>
        <v>39</v>
      </c>
      <c r="E311" s="321">
        <f t="shared" si="27"/>
        <v>78</v>
      </c>
      <c r="F311" s="321">
        <f t="shared" si="27"/>
        <v>54</v>
      </c>
      <c r="G311" s="321">
        <f t="shared" si="27"/>
        <v>8</v>
      </c>
      <c r="H311" s="321">
        <f t="shared" si="27"/>
        <v>31</v>
      </c>
      <c r="I311" s="321">
        <f t="shared" si="27"/>
        <v>15</v>
      </c>
      <c r="J311" s="321">
        <f t="shared" si="27"/>
        <v>0</v>
      </c>
    </row>
    <row r="312" spans="1:10" ht="15.75">
      <c r="A312" s="273"/>
      <c r="B312" s="274" t="s">
        <v>864</v>
      </c>
      <c r="C312" s="321">
        <f>COUNTIF(C4:C286,"&lt;5")-COUNTIF(C4:C286,"&lt;=4")</f>
        <v>10</v>
      </c>
      <c r="D312" s="321">
        <f aca="true" t="shared" si="28" ref="D312:J312">COUNTIF(D4:D286,"&lt;5")-COUNTIF(D4:D286,"&lt;=4")</f>
        <v>37</v>
      </c>
      <c r="E312" s="321">
        <f t="shared" si="28"/>
        <v>33</v>
      </c>
      <c r="F312" s="321">
        <f t="shared" si="28"/>
        <v>52</v>
      </c>
      <c r="G312" s="321">
        <f t="shared" si="28"/>
        <v>14</v>
      </c>
      <c r="H312" s="321">
        <f t="shared" si="28"/>
        <v>45</v>
      </c>
      <c r="I312" s="321">
        <f t="shared" si="28"/>
        <v>59</v>
      </c>
      <c r="J312" s="321">
        <f t="shared" si="28"/>
        <v>0</v>
      </c>
    </row>
    <row r="313" spans="1:10" ht="15.75">
      <c r="A313" s="273"/>
      <c r="B313" s="274" t="s">
        <v>865</v>
      </c>
      <c r="C313" s="321">
        <f>COUNTIF(C4:C286,"&lt;7")-COUNTIF(C4:C286,"&lt;5")</f>
        <v>146</v>
      </c>
      <c r="D313" s="321">
        <f aca="true" t="shared" si="29" ref="D313:J313">COUNTIF(D4:D286,"&lt;7")-COUNTIF(D4:D286,"&lt;5")</f>
        <v>102</v>
      </c>
      <c r="E313" s="321">
        <f t="shared" si="29"/>
        <v>97</v>
      </c>
      <c r="F313" s="321">
        <f t="shared" si="29"/>
        <v>130</v>
      </c>
      <c r="G313" s="321">
        <f t="shared" si="29"/>
        <v>149</v>
      </c>
      <c r="H313" s="321">
        <f t="shared" si="29"/>
        <v>126</v>
      </c>
      <c r="I313" s="321">
        <f t="shared" si="29"/>
        <v>170</v>
      </c>
      <c r="J313" s="321">
        <f t="shared" si="29"/>
        <v>0</v>
      </c>
    </row>
    <row r="314" spans="1:10" ht="15.75">
      <c r="A314" s="273"/>
      <c r="B314" s="274" t="s">
        <v>866</v>
      </c>
      <c r="C314" s="321">
        <f>COUNTIF(C4:C286,"&lt;9")-COUNTIF(C4:C286,"&lt;7")</f>
        <v>92</v>
      </c>
      <c r="D314" s="321">
        <f aca="true" t="shared" si="30" ref="D314:J314">COUNTIF(D4:D286,"&lt;9")-COUNTIF(D4:D286,"&lt;7")</f>
        <v>61</v>
      </c>
      <c r="E314" s="321">
        <f t="shared" si="30"/>
        <v>24</v>
      </c>
      <c r="F314" s="321">
        <f t="shared" si="30"/>
        <v>22</v>
      </c>
      <c r="G314" s="321">
        <f t="shared" si="30"/>
        <v>100</v>
      </c>
      <c r="H314" s="321">
        <f t="shared" si="30"/>
        <v>50</v>
      </c>
      <c r="I314" s="321">
        <f t="shared" si="30"/>
        <v>29</v>
      </c>
      <c r="J314" s="321">
        <f t="shared" si="30"/>
        <v>0</v>
      </c>
    </row>
    <row r="315" spans="1:10" ht="15.75">
      <c r="A315" s="273"/>
      <c r="B315" s="274" t="s">
        <v>867</v>
      </c>
      <c r="C315" s="321">
        <f>COUNTIF(C4:C286,"&lt;10")-COUNTIF(C4:C286,"&lt;9")</f>
        <v>2</v>
      </c>
      <c r="D315" s="321">
        <f aca="true" t="shared" si="31" ref="D315:J315">COUNTIF(D4:D286,"&lt;10")-COUNTIF(D4:D286,"&lt;9")</f>
        <v>5</v>
      </c>
      <c r="E315" s="321">
        <f t="shared" si="31"/>
        <v>3</v>
      </c>
      <c r="F315" s="321">
        <f t="shared" si="31"/>
        <v>1</v>
      </c>
      <c r="G315" s="321">
        <f t="shared" si="31"/>
        <v>0</v>
      </c>
      <c r="H315" s="321">
        <f t="shared" si="31"/>
        <v>1</v>
      </c>
      <c r="I315" s="321">
        <f t="shared" si="31"/>
        <v>0</v>
      </c>
      <c r="J315" s="321">
        <f t="shared" si="31"/>
        <v>0</v>
      </c>
    </row>
    <row r="316" spans="1:10" ht="15.75">
      <c r="A316" s="273"/>
      <c r="B316" s="274">
        <v>10</v>
      </c>
      <c r="C316" s="321">
        <f>COUNTIF(C4:C286,"=10")</f>
        <v>0</v>
      </c>
      <c r="D316" s="321">
        <f aca="true" t="shared" si="32" ref="D316:J316">COUNTIF(D4:D286,"=10")</f>
        <v>0</v>
      </c>
      <c r="E316" s="321">
        <f t="shared" si="32"/>
        <v>0</v>
      </c>
      <c r="F316" s="321">
        <f t="shared" si="32"/>
        <v>0</v>
      </c>
      <c r="G316" s="321">
        <f t="shared" si="32"/>
        <v>0</v>
      </c>
      <c r="H316" s="321">
        <f t="shared" si="32"/>
        <v>0</v>
      </c>
      <c r="I316" s="321">
        <f t="shared" si="32"/>
        <v>0</v>
      </c>
      <c r="J316" s="321">
        <f t="shared" si="32"/>
        <v>0</v>
      </c>
    </row>
    <row r="317" spans="1:10" ht="15.75">
      <c r="A317" s="273"/>
      <c r="B317" s="273"/>
      <c r="C317" s="322">
        <f>SUM(C307:C316)</f>
        <v>277</v>
      </c>
      <c r="D317" s="322">
        <f aca="true" t="shared" si="33" ref="D317:J317">SUM(D307:D316)</f>
        <v>277</v>
      </c>
      <c r="E317" s="322">
        <f t="shared" si="33"/>
        <v>277</v>
      </c>
      <c r="F317" s="322">
        <f t="shared" si="33"/>
        <v>277</v>
      </c>
      <c r="G317" s="322">
        <f t="shared" si="33"/>
        <v>277</v>
      </c>
      <c r="H317" s="322">
        <f t="shared" si="33"/>
        <v>277</v>
      </c>
      <c r="I317" s="322">
        <f t="shared" si="33"/>
        <v>274</v>
      </c>
      <c r="J317" s="322">
        <f t="shared" si="33"/>
        <v>0</v>
      </c>
    </row>
    <row r="318" spans="1:9" ht="15.75">
      <c r="A318" s="273"/>
      <c r="B318" s="273"/>
      <c r="C318" s="323"/>
      <c r="D318" s="323"/>
      <c r="E318" s="323"/>
      <c r="F318" s="323"/>
      <c r="G318" s="323"/>
      <c r="H318" s="323"/>
      <c r="I318" s="274"/>
    </row>
    <row r="321" spans="3:7" ht="15.75">
      <c r="C321" s="268">
        <f>C307+C308+C309+C310+C311+C312</f>
        <v>37</v>
      </c>
      <c r="D321" s="268">
        <f>D307+D308+D309+D310+D311+D312</f>
        <v>109</v>
      </c>
      <c r="E321" s="268">
        <f>E307+E308+E309+E310+E311+E312</f>
        <v>153</v>
      </c>
      <c r="F321" s="268">
        <f>F307+F308+F309+F310+F311+F312</f>
        <v>124</v>
      </c>
      <c r="G321" s="268">
        <f>G307+G308+G309+G310+G311+G312</f>
        <v>28</v>
      </c>
    </row>
  </sheetData>
  <sheetProtection/>
  <autoFilter ref="A3:L286"/>
  <mergeCells count="2">
    <mergeCell ref="A1:J1"/>
    <mergeCell ref="A2:J2"/>
  </mergeCells>
  <printOptions/>
  <pageMargins left="0.25" right="0.25" top="0.5" bottom="0.25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85" zoomScaleNormal="85" zoomScalePageLayoutView="0" workbookViewId="0" topLeftCell="A1">
      <selection activeCell="E10" sqref="E10"/>
    </sheetView>
  </sheetViews>
  <sheetFormatPr defaultColWidth="8.66015625" defaultRowHeight="18"/>
  <cols>
    <col min="1" max="1" width="3.08203125" style="326" customWidth="1"/>
    <col min="2" max="2" width="20.5" style="325" customWidth="1"/>
    <col min="3" max="3" width="6.33203125" style="325" customWidth="1"/>
    <col min="4" max="4" width="6.16015625" style="325" customWidth="1"/>
    <col min="5" max="5" width="6.33203125" style="325" customWidth="1"/>
    <col min="6" max="6" width="6.08203125" style="325" customWidth="1"/>
    <col min="7" max="8" width="6" style="325" customWidth="1"/>
    <col min="9" max="9" width="6.66015625" style="325" customWidth="1"/>
    <col min="10" max="10" width="6.66015625" style="334" customWidth="1"/>
    <col min="11" max="14" width="7.66015625" style="325" customWidth="1"/>
    <col min="15" max="15" width="4.66015625" style="325" bestFit="1" customWidth="1"/>
    <col min="16" max="16384" width="8.83203125" style="325" customWidth="1"/>
  </cols>
  <sheetData>
    <row r="1" spans="1:14" ht="18.75" customHeight="1">
      <c r="A1" s="395" t="s">
        <v>590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  <c r="K1" s="324"/>
      <c r="L1" s="324"/>
      <c r="M1" s="324"/>
      <c r="N1" s="324"/>
    </row>
    <row r="2" spans="1:14" s="32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  <c r="L2" s="327"/>
      <c r="M2" s="328"/>
      <c r="N2" s="328"/>
    </row>
    <row r="3" spans="1:14" ht="18.75" customHeight="1">
      <c r="A3" s="329">
        <v>1</v>
      </c>
      <c r="B3" s="308" t="s">
        <v>538</v>
      </c>
      <c r="C3" s="269">
        <v>8</v>
      </c>
      <c r="D3" s="306">
        <v>7.7</v>
      </c>
      <c r="E3" s="306">
        <v>9</v>
      </c>
      <c r="F3" s="306">
        <v>6.75</v>
      </c>
      <c r="G3" s="311">
        <v>7</v>
      </c>
      <c r="H3" s="312">
        <v>7.25</v>
      </c>
      <c r="I3" s="270">
        <f aca="true" t="shared" si="0" ref="I3:I47">(F3+G3+H3)/3</f>
        <v>7</v>
      </c>
      <c r="J3" s="270">
        <f aca="true" t="shared" si="1" ref="J3:J47">C3+D3+E3+F3+G3+H3</f>
        <v>45.7</v>
      </c>
      <c r="L3" s="330"/>
      <c r="M3" s="330"/>
      <c r="N3" s="330"/>
    </row>
    <row r="4" spans="1:10" ht="18.75" customHeight="1">
      <c r="A4" s="329">
        <v>2</v>
      </c>
      <c r="B4" s="308" t="s">
        <v>539</v>
      </c>
      <c r="C4" s="269">
        <v>7</v>
      </c>
      <c r="D4" s="306">
        <v>7.7</v>
      </c>
      <c r="E4" s="306">
        <v>8</v>
      </c>
      <c r="F4" s="306">
        <v>7.25</v>
      </c>
      <c r="G4" s="311">
        <v>7</v>
      </c>
      <c r="H4" s="312">
        <v>8.25</v>
      </c>
      <c r="I4" s="270">
        <f t="shared" si="0"/>
        <v>7.5</v>
      </c>
      <c r="J4" s="270">
        <f t="shared" si="1"/>
        <v>45.2</v>
      </c>
    </row>
    <row r="5" spans="1:10" ht="18.75" customHeight="1">
      <c r="A5" s="329">
        <v>3</v>
      </c>
      <c r="B5" s="308" t="s">
        <v>540</v>
      </c>
      <c r="C5" s="269">
        <v>7</v>
      </c>
      <c r="D5" s="306">
        <v>5.7</v>
      </c>
      <c r="E5" s="306">
        <v>6</v>
      </c>
      <c r="F5" s="306">
        <v>6</v>
      </c>
      <c r="G5" s="311">
        <v>6.5</v>
      </c>
      <c r="H5" s="312">
        <v>6.5</v>
      </c>
      <c r="I5" s="270">
        <f t="shared" si="0"/>
        <v>6.333333333333333</v>
      </c>
      <c r="J5" s="270">
        <f t="shared" si="1"/>
        <v>37.7</v>
      </c>
    </row>
    <row r="6" spans="1:10" ht="18.75" customHeight="1">
      <c r="A6" s="329">
        <v>4</v>
      </c>
      <c r="B6" s="308" t="s">
        <v>541</v>
      </c>
      <c r="C6" s="269">
        <v>6</v>
      </c>
      <c r="D6" s="306">
        <v>7.4</v>
      </c>
      <c r="E6" s="306">
        <v>6</v>
      </c>
      <c r="F6" s="306">
        <v>5.75</v>
      </c>
      <c r="G6" s="311">
        <v>5.5</v>
      </c>
      <c r="H6" s="312">
        <v>5.5</v>
      </c>
      <c r="I6" s="270">
        <f t="shared" si="0"/>
        <v>5.583333333333333</v>
      </c>
      <c r="J6" s="270">
        <f t="shared" si="1"/>
        <v>36.15</v>
      </c>
    </row>
    <row r="7" spans="1:10" ht="18.75" customHeight="1">
      <c r="A7" s="329">
        <v>5</v>
      </c>
      <c r="B7" s="308" t="s">
        <v>542</v>
      </c>
      <c r="C7" s="269">
        <v>5.5</v>
      </c>
      <c r="D7" s="306">
        <v>6.2</v>
      </c>
      <c r="E7" s="306">
        <v>6.5</v>
      </c>
      <c r="F7" s="306">
        <v>7</v>
      </c>
      <c r="G7" s="311">
        <v>7</v>
      </c>
      <c r="H7" s="312">
        <v>7.5</v>
      </c>
      <c r="I7" s="270">
        <f t="shared" si="0"/>
        <v>7.166666666666667</v>
      </c>
      <c r="J7" s="270">
        <f t="shared" si="1"/>
        <v>39.7</v>
      </c>
    </row>
    <row r="8" spans="1:10" ht="18.75" customHeight="1">
      <c r="A8" s="329">
        <v>6</v>
      </c>
      <c r="B8" s="308" t="s">
        <v>543</v>
      </c>
      <c r="C8" s="269">
        <v>8</v>
      </c>
      <c r="D8" s="306">
        <v>3.9</v>
      </c>
      <c r="E8" s="306">
        <v>9</v>
      </c>
      <c r="F8" s="306">
        <v>3.25</v>
      </c>
      <c r="G8" s="311">
        <v>5.5</v>
      </c>
      <c r="H8" s="312">
        <v>7.75</v>
      </c>
      <c r="I8" s="270">
        <f t="shared" si="0"/>
        <v>5.5</v>
      </c>
      <c r="J8" s="270">
        <f t="shared" si="1"/>
        <v>37.4</v>
      </c>
    </row>
    <row r="9" spans="1:10" ht="18.75" customHeight="1">
      <c r="A9" s="329">
        <v>7</v>
      </c>
      <c r="B9" s="308" t="s">
        <v>544</v>
      </c>
      <c r="C9" s="269">
        <v>7</v>
      </c>
      <c r="D9" s="306">
        <v>7</v>
      </c>
      <c r="E9" s="306">
        <v>4.5</v>
      </c>
      <c r="F9" s="306">
        <v>5.5</v>
      </c>
      <c r="G9" s="311">
        <v>8.5</v>
      </c>
      <c r="H9" s="312">
        <v>7.5</v>
      </c>
      <c r="I9" s="270">
        <f t="shared" si="0"/>
        <v>7.166666666666667</v>
      </c>
      <c r="J9" s="270">
        <f t="shared" si="1"/>
        <v>40</v>
      </c>
    </row>
    <row r="10" spans="1:10" ht="18.75" customHeight="1">
      <c r="A10" s="329">
        <v>8</v>
      </c>
      <c r="B10" s="308" t="s">
        <v>545</v>
      </c>
      <c r="C10" s="269">
        <v>5.5</v>
      </c>
      <c r="D10" s="306">
        <v>8.1</v>
      </c>
      <c r="E10" s="306">
        <v>3.5</v>
      </c>
      <c r="F10" s="306">
        <v>7.25</v>
      </c>
      <c r="G10" s="311">
        <v>7</v>
      </c>
      <c r="H10" s="312">
        <v>6.5</v>
      </c>
      <c r="I10" s="270">
        <f t="shared" si="0"/>
        <v>6.916666666666667</v>
      </c>
      <c r="J10" s="270">
        <f t="shared" si="1"/>
        <v>37.85</v>
      </c>
    </row>
    <row r="11" spans="1:10" ht="18.75" customHeight="1">
      <c r="A11" s="329">
        <v>9</v>
      </c>
      <c r="B11" s="308" t="s">
        <v>546</v>
      </c>
      <c r="C11" s="269">
        <v>5</v>
      </c>
      <c r="D11" s="306">
        <v>7.9</v>
      </c>
      <c r="E11" s="306">
        <v>6</v>
      </c>
      <c r="F11" s="306">
        <v>6.75</v>
      </c>
      <c r="G11" s="311">
        <v>7</v>
      </c>
      <c r="H11" s="312">
        <v>7</v>
      </c>
      <c r="I11" s="270">
        <f t="shared" si="0"/>
        <v>6.916666666666667</v>
      </c>
      <c r="J11" s="270">
        <f t="shared" si="1"/>
        <v>39.65</v>
      </c>
    </row>
    <row r="12" spans="1:10" ht="18.75" customHeight="1">
      <c r="A12" s="329">
        <v>10</v>
      </c>
      <c r="B12" s="308" t="s">
        <v>547</v>
      </c>
      <c r="C12" s="269">
        <v>8.5</v>
      </c>
      <c r="D12" s="306">
        <v>6.2</v>
      </c>
      <c r="E12" s="306">
        <v>8</v>
      </c>
      <c r="F12" s="306">
        <v>6.5</v>
      </c>
      <c r="G12" s="311">
        <v>6</v>
      </c>
      <c r="H12" s="312">
        <v>5.75</v>
      </c>
      <c r="I12" s="270">
        <f t="shared" si="0"/>
        <v>6.083333333333333</v>
      </c>
      <c r="J12" s="270">
        <f t="shared" si="1"/>
        <v>40.95</v>
      </c>
    </row>
    <row r="13" spans="1:10" ht="18.75" customHeight="1">
      <c r="A13" s="329">
        <v>11</v>
      </c>
      <c r="B13" s="308" t="s">
        <v>548</v>
      </c>
      <c r="C13" s="269">
        <v>5</v>
      </c>
      <c r="D13" s="306">
        <v>7</v>
      </c>
      <c r="E13" s="306">
        <v>6.5</v>
      </c>
      <c r="F13" s="306">
        <v>6.75</v>
      </c>
      <c r="G13" s="311">
        <v>7</v>
      </c>
      <c r="H13" s="312">
        <v>6.25</v>
      </c>
      <c r="I13" s="270">
        <f t="shared" si="0"/>
        <v>6.666666666666667</v>
      </c>
      <c r="J13" s="270">
        <f t="shared" si="1"/>
        <v>38.5</v>
      </c>
    </row>
    <row r="14" spans="1:10" s="331" customFormat="1" ht="18.75" customHeight="1">
      <c r="A14" s="329">
        <v>12</v>
      </c>
      <c r="B14" s="308" t="s">
        <v>549</v>
      </c>
      <c r="C14" s="269">
        <v>8.5</v>
      </c>
      <c r="D14" s="306">
        <v>6.9</v>
      </c>
      <c r="E14" s="306">
        <v>5.5</v>
      </c>
      <c r="F14" s="306">
        <v>5.25</v>
      </c>
      <c r="G14" s="311">
        <v>7</v>
      </c>
      <c r="H14" s="312">
        <v>7</v>
      </c>
      <c r="I14" s="270">
        <f t="shared" si="0"/>
        <v>6.416666666666667</v>
      </c>
      <c r="J14" s="270">
        <f t="shared" si="1"/>
        <v>40.15</v>
      </c>
    </row>
    <row r="15" spans="1:10" ht="18.75" customHeight="1">
      <c r="A15" s="329">
        <v>13</v>
      </c>
      <c r="B15" s="308" t="s">
        <v>550</v>
      </c>
      <c r="C15" s="269">
        <v>9</v>
      </c>
      <c r="D15" s="306">
        <v>7.6</v>
      </c>
      <c r="E15" s="306">
        <v>7</v>
      </c>
      <c r="F15" s="306">
        <v>6</v>
      </c>
      <c r="G15" s="311">
        <v>6.5</v>
      </c>
      <c r="H15" s="312">
        <v>5</v>
      </c>
      <c r="I15" s="270">
        <f t="shared" si="0"/>
        <v>5.833333333333333</v>
      </c>
      <c r="J15" s="270">
        <f t="shared" si="1"/>
        <v>41.1</v>
      </c>
    </row>
    <row r="16" spans="1:10" ht="18.75" customHeight="1">
      <c r="A16" s="329">
        <v>14</v>
      </c>
      <c r="B16" s="308" t="s">
        <v>551</v>
      </c>
      <c r="C16" s="269">
        <v>6.5</v>
      </c>
      <c r="D16" s="306">
        <v>6.7</v>
      </c>
      <c r="E16" s="306">
        <v>7</v>
      </c>
      <c r="F16" s="306">
        <v>5</v>
      </c>
      <c r="G16" s="311">
        <v>7.5</v>
      </c>
      <c r="H16" s="312">
        <v>5.25</v>
      </c>
      <c r="I16" s="270">
        <f t="shared" si="0"/>
        <v>5.916666666666667</v>
      </c>
      <c r="J16" s="270">
        <f t="shared" si="1"/>
        <v>37.95</v>
      </c>
    </row>
    <row r="17" spans="1:10" ht="18.75" customHeight="1">
      <c r="A17" s="329">
        <v>15</v>
      </c>
      <c r="B17" s="308" t="s">
        <v>552</v>
      </c>
      <c r="C17" s="269">
        <v>8</v>
      </c>
      <c r="D17" s="306">
        <v>7.3</v>
      </c>
      <c r="E17" s="306">
        <v>5.5</v>
      </c>
      <c r="F17" s="306">
        <v>7.25</v>
      </c>
      <c r="G17" s="311">
        <v>8</v>
      </c>
      <c r="H17" s="312">
        <v>7.5</v>
      </c>
      <c r="I17" s="270">
        <f t="shared" si="0"/>
        <v>7.583333333333333</v>
      </c>
      <c r="J17" s="270">
        <f t="shared" si="1"/>
        <v>43.55</v>
      </c>
    </row>
    <row r="18" spans="1:10" ht="18.75" customHeight="1">
      <c r="A18" s="329">
        <v>16</v>
      </c>
      <c r="B18" s="308" t="s">
        <v>553</v>
      </c>
      <c r="C18" s="269">
        <v>5</v>
      </c>
      <c r="D18" s="306">
        <v>7.2</v>
      </c>
      <c r="E18" s="306">
        <v>6.5</v>
      </c>
      <c r="F18" s="306">
        <v>6</v>
      </c>
      <c r="G18" s="311">
        <v>8</v>
      </c>
      <c r="H18" s="312">
        <v>7</v>
      </c>
      <c r="I18" s="270">
        <f t="shared" si="0"/>
        <v>7</v>
      </c>
      <c r="J18" s="270">
        <f t="shared" si="1"/>
        <v>39.7</v>
      </c>
    </row>
    <row r="19" spans="1:10" ht="18.75" customHeight="1">
      <c r="A19" s="329">
        <v>17</v>
      </c>
      <c r="B19" s="308" t="s">
        <v>554</v>
      </c>
      <c r="C19" s="269">
        <v>7</v>
      </c>
      <c r="D19" s="306">
        <v>5.6</v>
      </c>
      <c r="E19" s="306">
        <v>8.5</v>
      </c>
      <c r="F19" s="306">
        <v>7.75</v>
      </c>
      <c r="G19" s="311">
        <v>7</v>
      </c>
      <c r="H19" s="312">
        <v>6.5</v>
      </c>
      <c r="I19" s="270">
        <f t="shared" si="0"/>
        <v>7.083333333333333</v>
      </c>
      <c r="J19" s="270">
        <f t="shared" si="1"/>
        <v>42.35</v>
      </c>
    </row>
    <row r="20" spans="1:10" ht="18.75" customHeight="1">
      <c r="A20" s="329">
        <v>18</v>
      </c>
      <c r="B20" s="308" t="s">
        <v>555</v>
      </c>
      <c r="C20" s="269">
        <v>8</v>
      </c>
      <c r="D20" s="306">
        <v>8.8</v>
      </c>
      <c r="E20" s="306">
        <v>7</v>
      </c>
      <c r="F20" s="306">
        <v>6.5</v>
      </c>
      <c r="G20" s="311">
        <v>7.75</v>
      </c>
      <c r="H20" s="312">
        <v>7.5</v>
      </c>
      <c r="I20" s="270">
        <f t="shared" si="0"/>
        <v>7.25</v>
      </c>
      <c r="J20" s="270">
        <f t="shared" si="1"/>
        <v>45.55</v>
      </c>
    </row>
    <row r="21" spans="1:10" ht="18.75" customHeight="1">
      <c r="A21" s="329">
        <v>19</v>
      </c>
      <c r="B21" s="308" t="s">
        <v>556</v>
      </c>
      <c r="C21" s="269">
        <v>7</v>
      </c>
      <c r="D21" s="306">
        <v>7.5</v>
      </c>
      <c r="E21" s="306">
        <v>6</v>
      </c>
      <c r="F21" s="306">
        <v>6</v>
      </c>
      <c r="G21" s="311">
        <v>6.5</v>
      </c>
      <c r="H21" s="312">
        <v>4.5</v>
      </c>
      <c r="I21" s="270">
        <f t="shared" si="0"/>
        <v>5.666666666666667</v>
      </c>
      <c r="J21" s="270">
        <f t="shared" si="1"/>
        <v>37.5</v>
      </c>
    </row>
    <row r="22" spans="1:10" ht="18.75" customHeight="1">
      <c r="A22" s="329">
        <v>20</v>
      </c>
      <c r="B22" s="308" t="s">
        <v>557</v>
      </c>
      <c r="C22" s="269">
        <v>8</v>
      </c>
      <c r="D22" s="306">
        <v>7.4</v>
      </c>
      <c r="E22" s="306">
        <v>4</v>
      </c>
      <c r="F22" s="306">
        <v>6.25</v>
      </c>
      <c r="G22" s="311">
        <v>7.5</v>
      </c>
      <c r="H22" s="312">
        <v>4.5</v>
      </c>
      <c r="I22" s="270">
        <f t="shared" si="0"/>
        <v>6.083333333333333</v>
      </c>
      <c r="J22" s="270">
        <f t="shared" si="1"/>
        <v>37.65</v>
      </c>
    </row>
    <row r="23" spans="1:10" ht="18.75" customHeight="1">
      <c r="A23" s="329">
        <v>21</v>
      </c>
      <c r="B23" s="308" t="s">
        <v>558</v>
      </c>
      <c r="C23" s="269">
        <v>6</v>
      </c>
      <c r="D23" s="306">
        <v>7</v>
      </c>
      <c r="E23" s="306">
        <v>5</v>
      </c>
      <c r="F23" s="306">
        <v>5</v>
      </c>
      <c r="G23" s="311">
        <v>6</v>
      </c>
      <c r="H23" s="312">
        <v>6</v>
      </c>
      <c r="I23" s="270">
        <f t="shared" si="0"/>
        <v>5.666666666666667</v>
      </c>
      <c r="J23" s="270">
        <f t="shared" si="1"/>
        <v>35</v>
      </c>
    </row>
    <row r="24" spans="1:10" ht="18.75" customHeight="1">
      <c r="A24" s="329">
        <v>22</v>
      </c>
      <c r="B24" s="308" t="s">
        <v>559</v>
      </c>
      <c r="C24" s="269">
        <v>6</v>
      </c>
      <c r="D24" s="306">
        <v>5.3</v>
      </c>
      <c r="E24" s="306">
        <v>5.5</v>
      </c>
      <c r="F24" s="306">
        <v>8</v>
      </c>
      <c r="G24" s="311">
        <v>6</v>
      </c>
      <c r="H24" s="312">
        <v>6.25</v>
      </c>
      <c r="I24" s="270">
        <f t="shared" si="0"/>
        <v>6.75</v>
      </c>
      <c r="J24" s="270">
        <f t="shared" si="1"/>
        <v>37.05</v>
      </c>
    </row>
    <row r="25" spans="1:10" ht="18.75" customHeight="1">
      <c r="A25" s="329">
        <v>23</v>
      </c>
      <c r="B25" s="308" t="s">
        <v>560</v>
      </c>
      <c r="C25" s="269">
        <v>6.5</v>
      </c>
      <c r="D25" s="306">
        <v>5.6</v>
      </c>
      <c r="E25" s="306">
        <v>6.5</v>
      </c>
      <c r="F25" s="306">
        <v>6.25</v>
      </c>
      <c r="G25" s="311">
        <v>7.5</v>
      </c>
      <c r="H25" s="312">
        <v>4.75</v>
      </c>
      <c r="I25" s="270">
        <f t="shared" si="0"/>
        <v>6.166666666666667</v>
      </c>
      <c r="J25" s="270">
        <f t="shared" si="1"/>
        <v>37.1</v>
      </c>
    </row>
    <row r="26" spans="1:10" ht="18.75" customHeight="1">
      <c r="A26" s="329">
        <v>24</v>
      </c>
      <c r="B26" s="308" t="s">
        <v>561</v>
      </c>
      <c r="C26" s="269">
        <v>6</v>
      </c>
      <c r="D26" s="306">
        <v>9.1</v>
      </c>
      <c r="E26" s="306">
        <v>8.5</v>
      </c>
      <c r="F26" s="306">
        <v>5.5</v>
      </c>
      <c r="G26" s="311">
        <v>7.5</v>
      </c>
      <c r="H26" s="312">
        <v>7</v>
      </c>
      <c r="I26" s="270">
        <f t="shared" si="0"/>
        <v>6.666666666666667</v>
      </c>
      <c r="J26" s="270">
        <f t="shared" si="1"/>
        <v>43.6</v>
      </c>
    </row>
    <row r="27" spans="1:10" ht="18.75" customHeight="1">
      <c r="A27" s="329">
        <v>25</v>
      </c>
      <c r="B27" s="308" t="s">
        <v>562</v>
      </c>
      <c r="C27" s="269">
        <v>5</v>
      </c>
      <c r="D27" s="306">
        <v>8.2</v>
      </c>
      <c r="E27" s="306">
        <v>7.5</v>
      </c>
      <c r="F27" s="306">
        <v>5.75</v>
      </c>
      <c r="G27" s="311">
        <v>6.5</v>
      </c>
      <c r="H27" s="312">
        <v>5</v>
      </c>
      <c r="I27" s="270">
        <f t="shared" si="0"/>
        <v>5.75</v>
      </c>
      <c r="J27" s="270">
        <f t="shared" si="1"/>
        <v>37.95</v>
      </c>
    </row>
    <row r="28" spans="1:10" ht="18.75" customHeight="1">
      <c r="A28" s="329">
        <v>26</v>
      </c>
      <c r="B28" s="308" t="s">
        <v>563</v>
      </c>
      <c r="C28" s="269">
        <v>7</v>
      </c>
      <c r="D28" s="306">
        <v>7.8</v>
      </c>
      <c r="E28" s="306">
        <v>6.5</v>
      </c>
      <c r="F28" s="306">
        <v>8.25</v>
      </c>
      <c r="G28" s="311">
        <v>7.5</v>
      </c>
      <c r="H28" s="312">
        <v>7.5</v>
      </c>
      <c r="I28" s="270">
        <f t="shared" si="0"/>
        <v>7.75</v>
      </c>
      <c r="J28" s="270">
        <f t="shared" si="1"/>
        <v>44.55</v>
      </c>
    </row>
    <row r="29" spans="1:10" ht="18.75" customHeight="1">
      <c r="A29" s="329">
        <v>27</v>
      </c>
      <c r="B29" s="308" t="s">
        <v>564</v>
      </c>
      <c r="C29" s="269">
        <v>8.5</v>
      </c>
      <c r="D29" s="306">
        <v>6.7</v>
      </c>
      <c r="E29" s="306">
        <v>7</v>
      </c>
      <c r="F29" s="306">
        <v>7.5</v>
      </c>
      <c r="G29" s="311">
        <v>7</v>
      </c>
      <c r="H29" s="312">
        <v>6.75</v>
      </c>
      <c r="I29" s="270">
        <f t="shared" si="0"/>
        <v>7.083333333333333</v>
      </c>
      <c r="J29" s="270">
        <f t="shared" si="1"/>
        <v>43.45</v>
      </c>
    </row>
    <row r="30" spans="1:10" ht="18.75" customHeight="1">
      <c r="A30" s="329">
        <v>28</v>
      </c>
      <c r="B30" s="308" t="s">
        <v>565</v>
      </c>
      <c r="C30" s="269">
        <v>8</v>
      </c>
      <c r="D30" s="306">
        <v>4.6</v>
      </c>
      <c r="E30" s="306">
        <v>7</v>
      </c>
      <c r="F30" s="306">
        <v>4.5</v>
      </c>
      <c r="G30" s="311">
        <v>7</v>
      </c>
      <c r="H30" s="312">
        <v>5</v>
      </c>
      <c r="I30" s="270">
        <f t="shared" si="0"/>
        <v>5.5</v>
      </c>
      <c r="J30" s="270">
        <f t="shared" si="1"/>
        <v>36.1</v>
      </c>
    </row>
    <row r="31" spans="1:10" ht="18.75" customHeight="1">
      <c r="A31" s="329">
        <v>29</v>
      </c>
      <c r="B31" s="308" t="s">
        <v>566</v>
      </c>
      <c r="C31" s="269">
        <v>6</v>
      </c>
      <c r="D31" s="306">
        <v>7.5</v>
      </c>
      <c r="E31" s="306">
        <v>7.5</v>
      </c>
      <c r="F31" s="306">
        <v>4.75</v>
      </c>
      <c r="G31" s="311">
        <v>6</v>
      </c>
      <c r="H31" s="312">
        <v>5</v>
      </c>
      <c r="I31" s="270">
        <f t="shared" si="0"/>
        <v>5.25</v>
      </c>
      <c r="J31" s="270">
        <f t="shared" si="1"/>
        <v>36.75</v>
      </c>
    </row>
    <row r="32" spans="1:10" ht="18.75" customHeight="1">
      <c r="A32" s="329">
        <v>30</v>
      </c>
      <c r="B32" s="308" t="s">
        <v>567</v>
      </c>
      <c r="C32" s="269">
        <v>8</v>
      </c>
      <c r="D32" s="306">
        <v>6.8</v>
      </c>
      <c r="E32" s="306">
        <v>7</v>
      </c>
      <c r="F32" s="306">
        <v>6.5</v>
      </c>
      <c r="G32" s="311">
        <v>7.75</v>
      </c>
      <c r="H32" s="312">
        <v>5</v>
      </c>
      <c r="I32" s="270">
        <f t="shared" si="0"/>
        <v>6.416666666666667</v>
      </c>
      <c r="J32" s="270">
        <f t="shared" si="1"/>
        <v>41.05</v>
      </c>
    </row>
    <row r="33" spans="1:10" ht="18.75" customHeight="1">
      <c r="A33" s="329">
        <v>31</v>
      </c>
      <c r="B33" s="308" t="s">
        <v>568</v>
      </c>
      <c r="C33" s="269">
        <v>7</v>
      </c>
      <c r="D33" s="306">
        <v>8.6</v>
      </c>
      <c r="E33" s="306">
        <v>7.5</v>
      </c>
      <c r="F33" s="306">
        <v>6.25</v>
      </c>
      <c r="G33" s="311">
        <v>6</v>
      </c>
      <c r="H33" s="312">
        <v>6.75</v>
      </c>
      <c r="I33" s="270">
        <f t="shared" si="0"/>
        <v>6.333333333333333</v>
      </c>
      <c r="J33" s="270">
        <f t="shared" si="1"/>
        <v>42.1</v>
      </c>
    </row>
    <row r="34" spans="1:10" ht="18.75" customHeight="1">
      <c r="A34" s="329">
        <v>32</v>
      </c>
      <c r="B34" s="308" t="s">
        <v>569</v>
      </c>
      <c r="C34" s="269">
        <v>5.5</v>
      </c>
      <c r="D34" s="306">
        <v>5.3</v>
      </c>
      <c r="E34" s="306">
        <v>3.5</v>
      </c>
      <c r="F34" s="306">
        <v>5.75</v>
      </c>
      <c r="G34" s="311">
        <v>5.5</v>
      </c>
      <c r="H34" s="312">
        <v>4</v>
      </c>
      <c r="I34" s="270">
        <f t="shared" si="0"/>
        <v>5.083333333333333</v>
      </c>
      <c r="J34" s="270">
        <f t="shared" si="1"/>
        <v>29.55</v>
      </c>
    </row>
    <row r="35" spans="1:10" ht="18.75" customHeight="1">
      <c r="A35" s="329">
        <v>33</v>
      </c>
      <c r="B35" s="308" t="s">
        <v>570</v>
      </c>
      <c r="C35" s="269">
        <v>8.5</v>
      </c>
      <c r="D35" s="306">
        <v>6.6</v>
      </c>
      <c r="E35" s="306">
        <v>5.5</v>
      </c>
      <c r="F35" s="306">
        <v>7.25</v>
      </c>
      <c r="G35" s="311">
        <v>6</v>
      </c>
      <c r="H35" s="312">
        <v>6.25</v>
      </c>
      <c r="I35" s="270">
        <f t="shared" si="0"/>
        <v>6.5</v>
      </c>
      <c r="J35" s="270">
        <f t="shared" si="1"/>
        <v>40.1</v>
      </c>
    </row>
    <row r="36" spans="1:10" ht="18.75" customHeight="1">
      <c r="A36" s="329">
        <v>34</v>
      </c>
      <c r="B36" s="308" t="s">
        <v>571</v>
      </c>
      <c r="C36" s="269">
        <v>7</v>
      </c>
      <c r="D36" s="306">
        <v>6.8</v>
      </c>
      <c r="E36" s="306">
        <v>6</v>
      </c>
      <c r="F36" s="306">
        <v>6.25</v>
      </c>
      <c r="G36" s="311">
        <v>6.25</v>
      </c>
      <c r="H36" s="312">
        <v>5.75</v>
      </c>
      <c r="I36" s="270">
        <f t="shared" si="0"/>
        <v>6.083333333333333</v>
      </c>
      <c r="J36" s="270">
        <f t="shared" si="1"/>
        <v>38.05</v>
      </c>
    </row>
    <row r="37" spans="1:10" ht="18.75" customHeight="1">
      <c r="A37" s="329">
        <v>35</v>
      </c>
      <c r="B37" s="308" t="s">
        <v>572</v>
      </c>
      <c r="C37" s="269">
        <v>7</v>
      </c>
      <c r="D37" s="306">
        <v>7.7</v>
      </c>
      <c r="E37" s="306">
        <v>7</v>
      </c>
      <c r="F37" s="306">
        <v>5.75</v>
      </c>
      <c r="G37" s="311">
        <v>7.5</v>
      </c>
      <c r="H37" s="312">
        <v>7</v>
      </c>
      <c r="I37" s="270">
        <f t="shared" si="0"/>
        <v>6.75</v>
      </c>
      <c r="J37" s="270">
        <f t="shared" si="1"/>
        <v>41.95</v>
      </c>
    </row>
    <row r="38" spans="1:10" ht="18.75" customHeight="1">
      <c r="A38" s="329">
        <v>36</v>
      </c>
      <c r="B38" s="308" t="s">
        <v>573</v>
      </c>
      <c r="C38" s="269">
        <v>8</v>
      </c>
      <c r="D38" s="306">
        <v>6.6</v>
      </c>
      <c r="E38" s="306">
        <v>6</v>
      </c>
      <c r="F38" s="306">
        <v>5.5</v>
      </c>
      <c r="G38" s="311">
        <v>6.75</v>
      </c>
      <c r="H38" s="312">
        <v>8.75</v>
      </c>
      <c r="I38" s="270">
        <f t="shared" si="0"/>
        <v>7</v>
      </c>
      <c r="J38" s="270">
        <f t="shared" si="1"/>
        <v>41.6</v>
      </c>
    </row>
    <row r="39" spans="1:10" ht="18.75" customHeight="1">
      <c r="A39" s="329">
        <v>37</v>
      </c>
      <c r="B39" s="308" t="s">
        <v>574</v>
      </c>
      <c r="C39" s="269">
        <v>8</v>
      </c>
      <c r="D39" s="306">
        <v>5.3</v>
      </c>
      <c r="E39" s="306">
        <v>6.5</v>
      </c>
      <c r="F39" s="306">
        <v>5</v>
      </c>
      <c r="G39" s="311">
        <v>6.5</v>
      </c>
      <c r="H39" s="312">
        <v>5.25</v>
      </c>
      <c r="I39" s="270">
        <f t="shared" si="0"/>
        <v>5.583333333333333</v>
      </c>
      <c r="J39" s="270">
        <f t="shared" si="1"/>
        <v>36.55</v>
      </c>
    </row>
    <row r="40" spans="1:10" ht="18.75" customHeight="1">
      <c r="A40" s="329">
        <v>38</v>
      </c>
      <c r="B40" s="308" t="s">
        <v>575</v>
      </c>
      <c r="C40" s="269">
        <v>6</v>
      </c>
      <c r="D40" s="306">
        <v>8.4</v>
      </c>
      <c r="E40" s="306">
        <v>6</v>
      </c>
      <c r="F40" s="306">
        <v>7.5</v>
      </c>
      <c r="G40" s="311">
        <v>7</v>
      </c>
      <c r="H40" s="312">
        <v>7.75</v>
      </c>
      <c r="I40" s="270">
        <f t="shared" si="0"/>
        <v>7.416666666666667</v>
      </c>
      <c r="J40" s="270">
        <f t="shared" si="1"/>
        <v>42.65</v>
      </c>
    </row>
    <row r="41" spans="1:10" ht="18.75" customHeight="1">
      <c r="A41" s="329">
        <v>39</v>
      </c>
      <c r="B41" s="308" t="s">
        <v>576</v>
      </c>
      <c r="C41" s="269">
        <v>6</v>
      </c>
      <c r="D41" s="306">
        <v>7.6</v>
      </c>
      <c r="E41" s="306">
        <v>6</v>
      </c>
      <c r="F41" s="306">
        <v>7.5</v>
      </c>
      <c r="G41" s="311">
        <v>6.5</v>
      </c>
      <c r="H41" s="312">
        <v>6.75</v>
      </c>
      <c r="I41" s="270">
        <f t="shared" si="0"/>
        <v>6.916666666666667</v>
      </c>
      <c r="J41" s="270">
        <f t="shared" si="1"/>
        <v>40.35</v>
      </c>
    </row>
    <row r="42" spans="1:10" ht="18.75" customHeight="1">
      <c r="A42" s="329">
        <v>40</v>
      </c>
      <c r="B42" s="308" t="s">
        <v>577</v>
      </c>
      <c r="C42" s="269">
        <v>7</v>
      </c>
      <c r="D42" s="306">
        <v>6</v>
      </c>
      <c r="E42" s="306">
        <v>6</v>
      </c>
      <c r="F42" s="306">
        <v>4.75</v>
      </c>
      <c r="G42" s="311">
        <v>6.5</v>
      </c>
      <c r="H42" s="312">
        <v>4</v>
      </c>
      <c r="I42" s="270">
        <f t="shared" si="0"/>
        <v>5.083333333333333</v>
      </c>
      <c r="J42" s="270">
        <f t="shared" si="1"/>
        <v>34.25</v>
      </c>
    </row>
    <row r="43" spans="1:10" ht="15.75">
      <c r="A43" s="329">
        <v>41</v>
      </c>
      <c r="B43" s="308" t="s">
        <v>578</v>
      </c>
      <c r="C43" s="269">
        <v>7</v>
      </c>
      <c r="D43" s="306">
        <v>6.2</v>
      </c>
      <c r="E43" s="306">
        <v>6.5</v>
      </c>
      <c r="F43" s="306">
        <v>5.25</v>
      </c>
      <c r="G43" s="311">
        <v>6.75</v>
      </c>
      <c r="H43" s="312">
        <v>6.5</v>
      </c>
      <c r="I43" s="270">
        <f t="shared" si="0"/>
        <v>6.166666666666667</v>
      </c>
      <c r="J43" s="270">
        <f t="shared" si="1"/>
        <v>38.2</v>
      </c>
    </row>
    <row r="44" spans="1:13" ht="15.75">
      <c r="A44" s="329">
        <v>42</v>
      </c>
      <c r="B44" s="308" t="s">
        <v>579</v>
      </c>
      <c r="C44" s="269">
        <v>6</v>
      </c>
      <c r="D44" s="306">
        <v>5.6</v>
      </c>
      <c r="E44" s="306">
        <v>3.5</v>
      </c>
      <c r="F44" s="306">
        <v>6.25</v>
      </c>
      <c r="G44" s="311">
        <v>6.5</v>
      </c>
      <c r="H44" s="312">
        <v>5.25</v>
      </c>
      <c r="I44" s="270">
        <f t="shared" si="0"/>
        <v>6</v>
      </c>
      <c r="J44" s="270">
        <f t="shared" si="1"/>
        <v>33.1</v>
      </c>
      <c r="K44" s="330"/>
      <c r="L44" s="330"/>
      <c r="M44" s="330"/>
    </row>
    <row r="45" spans="1:10" ht="15.75">
      <c r="A45" s="329">
        <v>43</v>
      </c>
      <c r="B45" s="308" t="s">
        <v>580</v>
      </c>
      <c r="C45" s="269">
        <v>5.25</v>
      </c>
      <c r="D45" s="306">
        <v>5.3</v>
      </c>
      <c r="E45" s="306">
        <v>6.5</v>
      </c>
      <c r="F45" s="306">
        <v>6</v>
      </c>
      <c r="G45" s="311">
        <v>6.5</v>
      </c>
      <c r="H45" s="312">
        <v>6.75</v>
      </c>
      <c r="I45" s="270">
        <f t="shared" si="0"/>
        <v>6.416666666666667</v>
      </c>
      <c r="J45" s="270">
        <f t="shared" si="1"/>
        <v>36.3</v>
      </c>
    </row>
    <row r="46" spans="1:10" ht="15.75">
      <c r="A46" s="329">
        <v>44</v>
      </c>
      <c r="B46" s="308" t="s">
        <v>581</v>
      </c>
      <c r="C46" s="269">
        <v>6.5</v>
      </c>
      <c r="D46" s="306">
        <v>6.2</v>
      </c>
      <c r="E46" s="306">
        <v>6</v>
      </c>
      <c r="F46" s="306">
        <v>7</v>
      </c>
      <c r="G46" s="311">
        <v>6.5</v>
      </c>
      <c r="H46" s="312">
        <v>5.25</v>
      </c>
      <c r="I46" s="270">
        <f t="shared" si="0"/>
        <v>6.25</v>
      </c>
      <c r="J46" s="270">
        <f t="shared" si="1"/>
        <v>37.45</v>
      </c>
    </row>
    <row r="47" spans="1:10" ht="15.75">
      <c r="A47" s="329">
        <v>45</v>
      </c>
      <c r="B47" s="308" t="s">
        <v>582</v>
      </c>
      <c r="C47" s="269">
        <v>6</v>
      </c>
      <c r="D47" s="306">
        <v>4.1</v>
      </c>
      <c r="E47" s="306">
        <v>4.5</v>
      </c>
      <c r="F47" s="306">
        <v>6.25</v>
      </c>
      <c r="G47" s="311">
        <v>6.5</v>
      </c>
      <c r="H47" s="312">
        <v>5</v>
      </c>
      <c r="I47" s="270">
        <f t="shared" si="0"/>
        <v>5.916666666666667</v>
      </c>
      <c r="J47" s="270">
        <f t="shared" si="1"/>
        <v>32.35</v>
      </c>
    </row>
    <row r="48" spans="1:10" ht="15.75">
      <c r="A48" s="327"/>
      <c r="B48" s="330"/>
      <c r="C48" s="330"/>
      <c r="D48" s="330"/>
      <c r="E48" s="330"/>
      <c r="F48" s="330"/>
      <c r="G48" s="330"/>
      <c r="H48" s="330"/>
      <c r="I48" s="330"/>
      <c r="J48" s="332"/>
    </row>
    <row r="50" spans="3:10" ht="15">
      <c r="C50" s="325">
        <f>COUNTIF(C3:C47,"&gt;=5")</f>
        <v>45</v>
      </c>
      <c r="D50" s="325">
        <f aca="true" t="shared" si="2" ref="D50:I50">COUNTIF(D3:D47,"&gt;=5")</f>
        <v>42</v>
      </c>
      <c r="E50" s="325">
        <f t="shared" si="2"/>
        <v>39</v>
      </c>
      <c r="F50" s="325">
        <f>COUNTIF(F3:F47,"&gt;=5")</f>
        <v>41</v>
      </c>
      <c r="G50" s="325">
        <f>COUNTIF(G3:G47,"&gt;=5")</f>
        <v>45</v>
      </c>
      <c r="H50" s="325">
        <f t="shared" si="2"/>
        <v>40</v>
      </c>
      <c r="I50" s="325">
        <f t="shared" si="2"/>
        <v>45</v>
      </c>
      <c r="J50" s="325">
        <f>COUNTIF(J3:J47,"&gt;=30")</f>
        <v>44</v>
      </c>
    </row>
    <row r="51" spans="3:10" ht="15">
      <c r="C51" s="325">
        <f>COUNT(C3:C47)</f>
        <v>45</v>
      </c>
      <c r="D51" s="325">
        <f aca="true" t="shared" si="3" ref="D51:J51">COUNT(D3:D47)</f>
        <v>45</v>
      </c>
      <c r="E51" s="325">
        <f t="shared" si="3"/>
        <v>45</v>
      </c>
      <c r="F51" s="325">
        <f>COUNT(F3:F47)</f>
        <v>45</v>
      </c>
      <c r="G51" s="325">
        <f>COUNT(G3:G47)</f>
        <v>45</v>
      </c>
      <c r="H51" s="325">
        <f t="shared" si="3"/>
        <v>45</v>
      </c>
      <c r="I51" s="325">
        <f t="shared" si="3"/>
        <v>45</v>
      </c>
      <c r="J51" s="325">
        <f t="shared" si="3"/>
        <v>45</v>
      </c>
    </row>
    <row r="52" ht="15">
      <c r="J52" s="325"/>
    </row>
    <row r="53" spans="3:10" ht="15">
      <c r="C53" s="333">
        <f>C50/C51*100</f>
        <v>100</v>
      </c>
      <c r="D53" s="333">
        <f aca="true" t="shared" si="4" ref="D53:J53">D50/D51*100</f>
        <v>93.33333333333333</v>
      </c>
      <c r="E53" s="333">
        <f t="shared" si="4"/>
        <v>86.66666666666667</v>
      </c>
      <c r="F53" s="333">
        <f t="shared" si="4"/>
        <v>91.11111111111111</v>
      </c>
      <c r="G53" s="333">
        <f t="shared" si="4"/>
        <v>100</v>
      </c>
      <c r="H53" s="333">
        <f t="shared" si="4"/>
        <v>88.88888888888889</v>
      </c>
      <c r="I53" s="333">
        <f t="shared" si="4"/>
        <v>100</v>
      </c>
      <c r="J53" s="333">
        <f t="shared" si="4"/>
        <v>97.77777777777777</v>
      </c>
    </row>
  </sheetData>
  <sheetProtection/>
  <mergeCells count="2">
    <mergeCell ref="A1:B1"/>
    <mergeCell ref="C1:J1"/>
  </mergeCells>
  <printOptions/>
  <pageMargins left="0.5905511811023623" right="0.5905511811023623" top="0.2362204724409449" bottom="0.2362204724409449" header="0.2362204724409449" footer="0.196850393700787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zoomScalePageLayoutView="0" workbookViewId="0" topLeftCell="A1">
      <selection activeCell="J37" sqref="A1:J37"/>
    </sheetView>
  </sheetViews>
  <sheetFormatPr defaultColWidth="8.66015625" defaultRowHeight="18"/>
  <cols>
    <col min="1" max="1" width="3.08203125" style="237" customWidth="1"/>
    <col min="2" max="2" width="22" style="227" customWidth="1"/>
    <col min="3" max="10" width="6.66015625" style="227" customWidth="1"/>
    <col min="11" max="11" width="4.41015625" style="227" bestFit="1" customWidth="1"/>
    <col min="12" max="12" width="3.91015625" style="227" bestFit="1" customWidth="1"/>
    <col min="13" max="13" width="3.83203125" style="227" bestFit="1" customWidth="1"/>
    <col min="14" max="14" width="9.08203125" style="227" bestFit="1" customWidth="1"/>
    <col min="15" max="16384" width="8.83203125" style="227" customWidth="1"/>
  </cols>
  <sheetData>
    <row r="1" spans="1:10" ht="18.75" customHeight="1">
      <c r="A1" s="395" t="s">
        <v>656</v>
      </c>
      <c r="B1" s="395"/>
      <c r="C1" s="395" t="s">
        <v>857</v>
      </c>
      <c r="D1" s="395"/>
      <c r="E1" s="395"/>
      <c r="F1" s="395"/>
      <c r="G1" s="395"/>
      <c r="H1" s="395"/>
      <c r="I1" s="395"/>
      <c r="J1" s="395"/>
    </row>
    <row r="2" spans="1:10" s="176" customFormat="1" ht="18.75" customHeight="1">
      <c r="A2" s="266" t="s">
        <v>1</v>
      </c>
      <c r="B2" s="266" t="s">
        <v>583</v>
      </c>
      <c r="C2" s="266" t="s">
        <v>584</v>
      </c>
      <c r="D2" s="266" t="s">
        <v>585</v>
      </c>
      <c r="E2" s="266" t="s">
        <v>8</v>
      </c>
      <c r="F2" s="266" t="s">
        <v>587</v>
      </c>
      <c r="G2" s="266" t="s">
        <v>586</v>
      </c>
      <c r="H2" s="266" t="s">
        <v>232</v>
      </c>
      <c r="I2" s="266" t="s">
        <v>588</v>
      </c>
      <c r="J2" s="266" t="s">
        <v>589</v>
      </c>
    </row>
    <row r="3" spans="1:10" ht="18.75" customHeight="1">
      <c r="A3" s="68">
        <v>1</v>
      </c>
      <c r="B3" s="308" t="s">
        <v>591</v>
      </c>
      <c r="C3" s="269">
        <v>7</v>
      </c>
      <c r="D3" s="306">
        <v>8.8</v>
      </c>
      <c r="E3" s="306">
        <v>6.5</v>
      </c>
      <c r="F3" s="306">
        <v>7.25</v>
      </c>
      <c r="G3" s="311">
        <v>6.5</v>
      </c>
      <c r="H3" s="312">
        <v>5.5</v>
      </c>
      <c r="I3" s="270">
        <f aca="true" t="shared" si="0" ref="I3:I34">(F3+G3+H3)/3</f>
        <v>6.416666666666667</v>
      </c>
      <c r="J3" s="270">
        <f aca="true" t="shared" si="1" ref="J3:J34">C3+D3+E3+F3+G3+H3</f>
        <v>41.55</v>
      </c>
    </row>
    <row r="4" spans="1:10" ht="18.75" customHeight="1">
      <c r="A4" s="68">
        <v>2</v>
      </c>
      <c r="B4" s="308" t="s">
        <v>592</v>
      </c>
      <c r="C4" s="269">
        <v>7.5</v>
      </c>
      <c r="D4" s="306">
        <v>5.5</v>
      </c>
      <c r="E4" s="306">
        <v>3</v>
      </c>
      <c r="F4" s="306">
        <v>6</v>
      </c>
      <c r="G4" s="311">
        <v>5.5</v>
      </c>
      <c r="H4" s="312">
        <v>8</v>
      </c>
      <c r="I4" s="270">
        <f t="shared" si="0"/>
        <v>6.5</v>
      </c>
      <c r="J4" s="270">
        <f t="shared" si="1"/>
        <v>35.5</v>
      </c>
    </row>
    <row r="5" spans="1:10" ht="18.75" customHeight="1">
      <c r="A5" s="68">
        <v>3</v>
      </c>
      <c r="B5" s="308" t="s">
        <v>593</v>
      </c>
      <c r="C5" s="269">
        <v>5</v>
      </c>
      <c r="D5" s="306">
        <v>4</v>
      </c>
      <c r="E5" s="306">
        <v>5</v>
      </c>
      <c r="F5" s="306">
        <v>4.75</v>
      </c>
      <c r="G5" s="311">
        <v>4.75</v>
      </c>
      <c r="H5" s="312">
        <v>5</v>
      </c>
      <c r="I5" s="270">
        <f t="shared" si="0"/>
        <v>4.833333333333333</v>
      </c>
      <c r="J5" s="270">
        <f t="shared" si="1"/>
        <v>28.5</v>
      </c>
    </row>
    <row r="6" spans="1:10" ht="18.75" customHeight="1">
      <c r="A6" s="68">
        <v>4</v>
      </c>
      <c r="B6" s="308" t="s">
        <v>594</v>
      </c>
      <c r="C6" s="269">
        <v>8.5</v>
      </c>
      <c r="D6" s="306">
        <v>8.5</v>
      </c>
      <c r="E6" s="306">
        <v>5</v>
      </c>
      <c r="F6" s="306">
        <v>6</v>
      </c>
      <c r="G6" s="311">
        <v>6.25</v>
      </c>
      <c r="H6" s="312">
        <v>6.25</v>
      </c>
      <c r="I6" s="270">
        <f t="shared" si="0"/>
        <v>6.166666666666667</v>
      </c>
      <c r="J6" s="270">
        <f t="shared" si="1"/>
        <v>40.5</v>
      </c>
    </row>
    <row r="7" spans="1:10" ht="18.75" customHeight="1">
      <c r="A7" s="68">
        <v>5</v>
      </c>
      <c r="B7" s="308" t="s">
        <v>595</v>
      </c>
      <c r="C7" s="269">
        <v>8</v>
      </c>
      <c r="D7" s="306">
        <v>7</v>
      </c>
      <c r="E7" s="306">
        <v>4</v>
      </c>
      <c r="F7" s="306">
        <v>6.25</v>
      </c>
      <c r="G7" s="311">
        <v>6</v>
      </c>
      <c r="H7" s="312">
        <v>4.25</v>
      </c>
      <c r="I7" s="270">
        <f t="shared" si="0"/>
        <v>5.5</v>
      </c>
      <c r="J7" s="270">
        <f t="shared" si="1"/>
        <v>35.5</v>
      </c>
    </row>
    <row r="8" spans="1:10" ht="18.75" customHeight="1">
      <c r="A8" s="68">
        <v>6</v>
      </c>
      <c r="B8" s="308" t="s">
        <v>596</v>
      </c>
      <c r="C8" s="269">
        <v>5</v>
      </c>
      <c r="D8" s="306">
        <v>9.1</v>
      </c>
      <c r="E8" s="306">
        <v>3.5</v>
      </c>
      <c r="F8" s="306">
        <v>9</v>
      </c>
      <c r="G8" s="311">
        <v>7</v>
      </c>
      <c r="H8" s="312">
        <v>4.75</v>
      </c>
      <c r="I8" s="270">
        <f t="shared" si="0"/>
        <v>6.916666666666667</v>
      </c>
      <c r="J8" s="270">
        <f t="shared" si="1"/>
        <v>38.35</v>
      </c>
    </row>
    <row r="9" spans="1:10" ht="18.75" customHeight="1">
      <c r="A9" s="68">
        <v>7</v>
      </c>
      <c r="B9" s="308" t="s">
        <v>597</v>
      </c>
      <c r="C9" s="269">
        <v>9</v>
      </c>
      <c r="D9" s="306">
        <v>5.9</v>
      </c>
      <c r="E9" s="306">
        <v>6.5</v>
      </c>
      <c r="F9" s="306">
        <v>7.5</v>
      </c>
      <c r="G9" s="311">
        <v>7</v>
      </c>
      <c r="H9" s="312">
        <v>7.75</v>
      </c>
      <c r="I9" s="270">
        <f t="shared" si="0"/>
        <v>7.416666666666667</v>
      </c>
      <c r="J9" s="270">
        <f t="shared" si="1"/>
        <v>43.65</v>
      </c>
    </row>
    <row r="10" spans="1:10" ht="18.75" customHeight="1">
      <c r="A10" s="68">
        <v>8</v>
      </c>
      <c r="B10" s="308" t="s">
        <v>598</v>
      </c>
      <c r="C10" s="269">
        <v>8.5</v>
      </c>
      <c r="D10" s="306">
        <v>7.5</v>
      </c>
      <c r="E10" s="306">
        <v>6.5</v>
      </c>
      <c r="F10" s="306">
        <v>8.25</v>
      </c>
      <c r="G10" s="311">
        <v>7.5</v>
      </c>
      <c r="H10" s="312">
        <v>7.25</v>
      </c>
      <c r="I10" s="270">
        <f t="shared" si="0"/>
        <v>7.666666666666667</v>
      </c>
      <c r="J10" s="270">
        <f t="shared" si="1"/>
        <v>45.5</v>
      </c>
    </row>
    <row r="11" spans="1:10" ht="18.75" customHeight="1">
      <c r="A11" s="68">
        <v>9</v>
      </c>
      <c r="B11" s="308" t="s">
        <v>599</v>
      </c>
      <c r="C11" s="269">
        <v>4.5</v>
      </c>
      <c r="D11" s="306">
        <v>7.6</v>
      </c>
      <c r="E11" s="306">
        <v>6.5</v>
      </c>
      <c r="F11" s="306">
        <v>7.75</v>
      </c>
      <c r="G11" s="311">
        <v>7.5</v>
      </c>
      <c r="H11" s="312">
        <v>7</v>
      </c>
      <c r="I11" s="270">
        <f t="shared" si="0"/>
        <v>7.416666666666667</v>
      </c>
      <c r="J11" s="270">
        <f t="shared" si="1"/>
        <v>40.85</v>
      </c>
    </row>
    <row r="12" spans="1:10" s="228" customFormat="1" ht="18.75" customHeight="1">
      <c r="A12" s="68">
        <v>10</v>
      </c>
      <c r="B12" s="308" t="s">
        <v>600</v>
      </c>
      <c r="C12" s="269">
        <v>5</v>
      </c>
      <c r="D12" s="306">
        <v>6.7</v>
      </c>
      <c r="E12" s="306">
        <v>5.5</v>
      </c>
      <c r="F12" s="306">
        <v>6.75</v>
      </c>
      <c r="G12" s="311">
        <v>8</v>
      </c>
      <c r="H12" s="312">
        <v>7</v>
      </c>
      <c r="I12" s="270">
        <f t="shared" si="0"/>
        <v>7.25</v>
      </c>
      <c r="J12" s="270">
        <f t="shared" si="1"/>
        <v>38.95</v>
      </c>
    </row>
    <row r="13" spans="1:10" ht="18.75" customHeight="1">
      <c r="A13" s="68">
        <v>11</v>
      </c>
      <c r="B13" s="308" t="s">
        <v>601</v>
      </c>
      <c r="C13" s="269">
        <v>7.5</v>
      </c>
      <c r="D13" s="306">
        <v>6.3</v>
      </c>
      <c r="E13" s="306">
        <v>6</v>
      </c>
      <c r="F13" s="306">
        <v>5.75</v>
      </c>
      <c r="G13" s="311">
        <v>8</v>
      </c>
      <c r="H13" s="312">
        <v>6.5</v>
      </c>
      <c r="I13" s="270">
        <f t="shared" si="0"/>
        <v>6.75</v>
      </c>
      <c r="J13" s="270">
        <f t="shared" si="1"/>
        <v>40.05</v>
      </c>
    </row>
    <row r="14" spans="1:10" ht="18.75" customHeight="1">
      <c r="A14" s="68">
        <v>12</v>
      </c>
      <c r="B14" s="308" t="s">
        <v>602</v>
      </c>
      <c r="C14" s="269">
        <v>6.5</v>
      </c>
      <c r="D14" s="306">
        <v>5.9</v>
      </c>
      <c r="E14" s="306">
        <v>6</v>
      </c>
      <c r="F14" s="306">
        <v>5.5</v>
      </c>
      <c r="G14" s="311">
        <v>7.5</v>
      </c>
      <c r="H14" s="312">
        <v>6</v>
      </c>
      <c r="I14" s="270">
        <f t="shared" si="0"/>
        <v>6.333333333333333</v>
      </c>
      <c r="J14" s="270">
        <f t="shared" si="1"/>
        <v>37.4</v>
      </c>
    </row>
    <row r="15" spans="1:10" ht="18.75" customHeight="1">
      <c r="A15" s="68">
        <v>13</v>
      </c>
      <c r="B15" s="308" t="s">
        <v>603</v>
      </c>
      <c r="C15" s="269">
        <v>7.5</v>
      </c>
      <c r="D15" s="306">
        <v>5.8</v>
      </c>
      <c r="E15" s="306">
        <v>4</v>
      </c>
      <c r="F15" s="306">
        <v>5</v>
      </c>
      <c r="G15" s="311">
        <v>6.5</v>
      </c>
      <c r="H15" s="312">
        <v>4.5</v>
      </c>
      <c r="I15" s="270">
        <f t="shared" si="0"/>
        <v>5.333333333333333</v>
      </c>
      <c r="J15" s="270">
        <f t="shared" si="1"/>
        <v>33.3</v>
      </c>
    </row>
    <row r="16" spans="1:10" ht="18.75" customHeight="1">
      <c r="A16" s="68">
        <v>14</v>
      </c>
      <c r="B16" s="308" t="s">
        <v>604</v>
      </c>
      <c r="C16" s="269">
        <v>6.5</v>
      </c>
      <c r="D16" s="306">
        <v>4.6</v>
      </c>
      <c r="E16" s="306">
        <v>5.5</v>
      </c>
      <c r="F16" s="306">
        <v>6</v>
      </c>
      <c r="G16" s="311">
        <v>7.5</v>
      </c>
      <c r="H16" s="312">
        <v>3.5</v>
      </c>
      <c r="I16" s="270">
        <f t="shared" si="0"/>
        <v>5.666666666666667</v>
      </c>
      <c r="J16" s="270">
        <f t="shared" si="1"/>
        <v>33.6</v>
      </c>
    </row>
    <row r="17" spans="1:10" ht="18.75" customHeight="1">
      <c r="A17" s="68">
        <v>15</v>
      </c>
      <c r="B17" s="308" t="s">
        <v>605</v>
      </c>
      <c r="C17" s="269">
        <v>6</v>
      </c>
      <c r="D17" s="306">
        <v>7.9</v>
      </c>
      <c r="E17" s="306">
        <v>2.5</v>
      </c>
      <c r="F17" s="306">
        <v>6.75</v>
      </c>
      <c r="G17" s="311">
        <v>8</v>
      </c>
      <c r="H17" s="312">
        <v>3</v>
      </c>
      <c r="I17" s="270">
        <f t="shared" si="0"/>
        <v>5.916666666666667</v>
      </c>
      <c r="J17" s="270">
        <f t="shared" si="1"/>
        <v>34.15</v>
      </c>
    </row>
    <row r="18" spans="1:10" ht="18.75" customHeight="1">
      <c r="A18" s="68">
        <v>16</v>
      </c>
      <c r="B18" s="308" t="s">
        <v>606</v>
      </c>
      <c r="C18" s="269">
        <v>8</v>
      </c>
      <c r="D18" s="306">
        <v>7.5</v>
      </c>
      <c r="E18" s="306">
        <v>4.5</v>
      </c>
      <c r="F18" s="306">
        <v>7.5</v>
      </c>
      <c r="G18" s="311">
        <v>8</v>
      </c>
      <c r="H18" s="312">
        <v>6.5</v>
      </c>
      <c r="I18" s="270">
        <f t="shared" si="0"/>
        <v>7.333333333333333</v>
      </c>
      <c r="J18" s="270">
        <f t="shared" si="1"/>
        <v>42</v>
      </c>
    </row>
    <row r="19" spans="1:10" ht="18.75" customHeight="1">
      <c r="A19" s="68">
        <v>17</v>
      </c>
      <c r="B19" s="308" t="s">
        <v>607</v>
      </c>
      <c r="C19" s="269">
        <v>7</v>
      </c>
      <c r="D19" s="306">
        <v>8.1</v>
      </c>
      <c r="E19" s="306">
        <v>3.5</v>
      </c>
      <c r="F19" s="306">
        <v>6.5</v>
      </c>
      <c r="G19" s="311">
        <v>6</v>
      </c>
      <c r="H19" s="312">
        <v>5</v>
      </c>
      <c r="I19" s="270">
        <f t="shared" si="0"/>
        <v>5.833333333333333</v>
      </c>
      <c r="J19" s="270">
        <f t="shared" si="1"/>
        <v>36.1</v>
      </c>
    </row>
    <row r="20" spans="1:10" ht="18.75" customHeight="1">
      <c r="A20" s="68">
        <v>18</v>
      </c>
      <c r="B20" s="308" t="s">
        <v>608</v>
      </c>
      <c r="C20" s="269">
        <v>5.5</v>
      </c>
      <c r="D20" s="306">
        <v>5.6</v>
      </c>
      <c r="E20" s="306">
        <v>4</v>
      </c>
      <c r="F20" s="306">
        <v>4</v>
      </c>
      <c r="G20" s="311">
        <v>7</v>
      </c>
      <c r="H20" s="312">
        <v>5.75</v>
      </c>
      <c r="I20" s="270">
        <f t="shared" si="0"/>
        <v>5.583333333333333</v>
      </c>
      <c r="J20" s="270">
        <f t="shared" si="1"/>
        <v>31.85</v>
      </c>
    </row>
    <row r="21" spans="1:10" ht="18.75" customHeight="1">
      <c r="A21" s="68">
        <v>19</v>
      </c>
      <c r="B21" s="308" t="s">
        <v>609</v>
      </c>
      <c r="C21" s="269">
        <v>6</v>
      </c>
      <c r="D21" s="306">
        <v>7.5</v>
      </c>
      <c r="E21" s="306">
        <v>3.5</v>
      </c>
      <c r="F21" s="306">
        <v>7.75</v>
      </c>
      <c r="G21" s="311">
        <v>7.5</v>
      </c>
      <c r="H21" s="312">
        <v>5.25</v>
      </c>
      <c r="I21" s="270">
        <f t="shared" si="0"/>
        <v>6.833333333333333</v>
      </c>
      <c r="J21" s="270">
        <f t="shared" si="1"/>
        <v>37.5</v>
      </c>
    </row>
    <row r="22" spans="1:10" ht="18.75" customHeight="1">
      <c r="A22" s="68">
        <v>20</v>
      </c>
      <c r="B22" s="308" t="s">
        <v>610</v>
      </c>
      <c r="C22" s="269">
        <v>6</v>
      </c>
      <c r="D22" s="306">
        <v>5.3</v>
      </c>
      <c r="E22" s="306">
        <v>3.5</v>
      </c>
      <c r="F22" s="306">
        <v>6.25</v>
      </c>
      <c r="G22" s="311">
        <v>7.5</v>
      </c>
      <c r="H22" s="312">
        <v>3.75</v>
      </c>
      <c r="I22" s="270">
        <f t="shared" si="0"/>
        <v>5.833333333333333</v>
      </c>
      <c r="J22" s="270">
        <f t="shared" si="1"/>
        <v>32.3</v>
      </c>
    </row>
    <row r="23" spans="1:10" ht="18.75" customHeight="1">
      <c r="A23" s="68">
        <v>21</v>
      </c>
      <c r="B23" s="308" t="s">
        <v>611</v>
      </c>
      <c r="C23" s="269">
        <v>6.5</v>
      </c>
      <c r="D23" s="306">
        <v>4.8</v>
      </c>
      <c r="E23" s="306">
        <v>4</v>
      </c>
      <c r="F23" s="306">
        <v>7</v>
      </c>
      <c r="G23" s="311">
        <v>5.5</v>
      </c>
      <c r="H23" s="312">
        <v>4.5</v>
      </c>
      <c r="I23" s="270">
        <f t="shared" si="0"/>
        <v>5.666666666666667</v>
      </c>
      <c r="J23" s="270">
        <f t="shared" si="1"/>
        <v>32.3</v>
      </c>
    </row>
    <row r="24" spans="1:10" ht="18.75" customHeight="1">
      <c r="A24" s="68">
        <v>22</v>
      </c>
      <c r="B24" s="308" t="s">
        <v>612</v>
      </c>
      <c r="C24" s="269">
        <v>7</v>
      </c>
      <c r="D24" s="306">
        <v>7.4</v>
      </c>
      <c r="E24" s="306">
        <v>5.5</v>
      </c>
      <c r="F24" s="306">
        <v>6.75</v>
      </c>
      <c r="G24" s="311">
        <v>6</v>
      </c>
      <c r="H24" s="312">
        <v>4</v>
      </c>
      <c r="I24" s="270">
        <f t="shared" si="0"/>
        <v>5.583333333333333</v>
      </c>
      <c r="J24" s="270">
        <f t="shared" si="1"/>
        <v>36.65</v>
      </c>
    </row>
    <row r="25" spans="1:10" ht="18.75" customHeight="1">
      <c r="A25" s="68">
        <v>23</v>
      </c>
      <c r="B25" s="308" t="s">
        <v>613</v>
      </c>
      <c r="C25" s="269">
        <v>8</v>
      </c>
      <c r="D25" s="306">
        <v>8.9</v>
      </c>
      <c r="E25" s="306">
        <v>6</v>
      </c>
      <c r="F25" s="306">
        <v>7</v>
      </c>
      <c r="G25" s="311">
        <v>6.75</v>
      </c>
      <c r="H25" s="312">
        <v>6.75</v>
      </c>
      <c r="I25" s="270">
        <f t="shared" si="0"/>
        <v>6.833333333333333</v>
      </c>
      <c r="J25" s="270">
        <f t="shared" si="1"/>
        <v>43.4</v>
      </c>
    </row>
    <row r="26" spans="1:10" ht="18.75" customHeight="1">
      <c r="A26" s="68">
        <v>24</v>
      </c>
      <c r="B26" s="308" t="s">
        <v>614</v>
      </c>
      <c r="C26" s="269">
        <v>7</v>
      </c>
      <c r="D26" s="306">
        <v>8.7</v>
      </c>
      <c r="E26" s="306">
        <v>7.5</v>
      </c>
      <c r="F26" s="306">
        <v>8</v>
      </c>
      <c r="G26" s="311">
        <v>8.5</v>
      </c>
      <c r="H26" s="312">
        <v>7.75</v>
      </c>
      <c r="I26" s="270">
        <f t="shared" si="0"/>
        <v>8.083333333333334</v>
      </c>
      <c r="J26" s="270">
        <f t="shared" si="1"/>
        <v>47.45</v>
      </c>
    </row>
    <row r="27" spans="1:10" ht="18.75" customHeight="1">
      <c r="A27" s="68">
        <v>25</v>
      </c>
      <c r="B27" s="308" t="s">
        <v>615</v>
      </c>
      <c r="C27" s="269">
        <v>5</v>
      </c>
      <c r="D27" s="306">
        <v>5.6</v>
      </c>
      <c r="E27" s="306">
        <v>2.5</v>
      </c>
      <c r="F27" s="306">
        <v>4</v>
      </c>
      <c r="G27" s="311">
        <v>5.5</v>
      </c>
      <c r="H27" s="312">
        <v>4.5</v>
      </c>
      <c r="I27" s="270">
        <f t="shared" si="0"/>
        <v>4.666666666666667</v>
      </c>
      <c r="J27" s="270">
        <f t="shared" si="1"/>
        <v>27.1</v>
      </c>
    </row>
    <row r="28" spans="1:10" ht="18.75" customHeight="1">
      <c r="A28" s="68">
        <v>26</v>
      </c>
      <c r="B28" s="308" t="s">
        <v>616</v>
      </c>
      <c r="C28" s="269">
        <v>7</v>
      </c>
      <c r="D28" s="306">
        <v>5.2</v>
      </c>
      <c r="E28" s="306">
        <v>3.5</v>
      </c>
      <c r="F28" s="306">
        <v>5</v>
      </c>
      <c r="G28" s="311">
        <v>5.75</v>
      </c>
      <c r="H28" s="312">
        <v>2.75</v>
      </c>
      <c r="I28" s="270">
        <f t="shared" si="0"/>
        <v>4.5</v>
      </c>
      <c r="J28" s="270">
        <f t="shared" si="1"/>
        <v>29.2</v>
      </c>
    </row>
    <row r="29" spans="1:10" ht="18.75" customHeight="1">
      <c r="A29" s="68">
        <v>27</v>
      </c>
      <c r="B29" s="308" t="s">
        <v>617</v>
      </c>
      <c r="C29" s="269">
        <v>6.5</v>
      </c>
      <c r="D29" s="306">
        <v>3.7</v>
      </c>
      <c r="E29" s="306">
        <v>4</v>
      </c>
      <c r="F29" s="306">
        <v>5.25</v>
      </c>
      <c r="G29" s="311">
        <v>5</v>
      </c>
      <c r="H29" s="312">
        <v>5.5</v>
      </c>
      <c r="I29" s="270">
        <f t="shared" si="0"/>
        <v>5.25</v>
      </c>
      <c r="J29" s="270">
        <f t="shared" si="1"/>
        <v>29.95</v>
      </c>
    </row>
    <row r="30" spans="1:10" ht="18.75" customHeight="1">
      <c r="A30" s="68">
        <v>28</v>
      </c>
      <c r="B30" s="308" t="s">
        <v>618</v>
      </c>
      <c r="C30" s="269">
        <v>7</v>
      </c>
      <c r="D30" s="306">
        <v>5</v>
      </c>
      <c r="E30" s="306">
        <v>7</v>
      </c>
      <c r="F30" s="306">
        <v>6.75</v>
      </c>
      <c r="G30" s="311">
        <v>8</v>
      </c>
      <c r="H30" s="312">
        <v>8</v>
      </c>
      <c r="I30" s="270">
        <f t="shared" si="0"/>
        <v>7.583333333333333</v>
      </c>
      <c r="J30" s="270">
        <f t="shared" si="1"/>
        <v>41.75</v>
      </c>
    </row>
    <row r="31" spans="1:10" ht="18.75" customHeight="1">
      <c r="A31" s="68">
        <v>29</v>
      </c>
      <c r="B31" s="308" t="s">
        <v>619</v>
      </c>
      <c r="C31" s="269"/>
      <c r="D31" s="306"/>
      <c r="E31" s="306"/>
      <c r="F31" s="306"/>
      <c r="G31" s="311"/>
      <c r="H31" s="312"/>
      <c r="I31" s="270"/>
      <c r="J31" s="270"/>
    </row>
    <row r="32" spans="1:10" ht="18.75" customHeight="1">
      <c r="A32" s="68">
        <v>30</v>
      </c>
      <c r="B32" s="308" t="s">
        <v>620</v>
      </c>
      <c r="C32" s="269">
        <v>7</v>
      </c>
      <c r="D32" s="306">
        <v>3.2</v>
      </c>
      <c r="E32" s="306">
        <v>3.5</v>
      </c>
      <c r="F32" s="306">
        <v>6.75</v>
      </c>
      <c r="G32" s="311">
        <v>7</v>
      </c>
      <c r="H32" s="312">
        <v>6.25</v>
      </c>
      <c r="I32" s="270">
        <f t="shared" si="0"/>
        <v>6.666666666666667</v>
      </c>
      <c r="J32" s="270">
        <f t="shared" si="1"/>
        <v>33.7</v>
      </c>
    </row>
    <row r="33" spans="1:10" ht="18.75" customHeight="1">
      <c r="A33" s="68">
        <v>31</v>
      </c>
      <c r="B33" s="308" t="s">
        <v>621</v>
      </c>
      <c r="C33" s="269">
        <v>7</v>
      </c>
      <c r="D33" s="306">
        <v>8.5</v>
      </c>
      <c r="E33" s="306">
        <v>3.5</v>
      </c>
      <c r="F33" s="306">
        <v>6</v>
      </c>
      <c r="G33" s="311">
        <v>7.5</v>
      </c>
      <c r="H33" s="312">
        <v>3.25</v>
      </c>
      <c r="I33" s="270">
        <f t="shared" si="0"/>
        <v>5.583333333333333</v>
      </c>
      <c r="J33" s="270">
        <f t="shared" si="1"/>
        <v>35.75</v>
      </c>
    </row>
    <row r="34" spans="1:10" ht="18.75" customHeight="1">
      <c r="A34" s="68">
        <v>32</v>
      </c>
      <c r="B34" s="308" t="s">
        <v>622</v>
      </c>
      <c r="C34" s="269">
        <v>8</v>
      </c>
      <c r="D34" s="306">
        <v>7.8</v>
      </c>
      <c r="E34" s="306">
        <v>9</v>
      </c>
      <c r="F34" s="306">
        <v>6.75</v>
      </c>
      <c r="G34" s="311">
        <v>7.5</v>
      </c>
      <c r="H34" s="312">
        <v>7.75</v>
      </c>
      <c r="I34" s="270">
        <f t="shared" si="0"/>
        <v>7.333333333333333</v>
      </c>
      <c r="J34" s="270">
        <f t="shared" si="1"/>
        <v>46.8</v>
      </c>
    </row>
    <row r="35" spans="1:10" ht="18.75" customHeight="1">
      <c r="A35" s="68">
        <v>33</v>
      </c>
      <c r="B35" s="308"/>
      <c r="C35" s="269"/>
      <c r="D35" s="306"/>
      <c r="E35" s="306"/>
      <c r="F35" s="306"/>
      <c r="G35" s="311"/>
      <c r="H35" s="312"/>
      <c r="I35" s="270"/>
      <c r="J35" s="270"/>
    </row>
    <row r="36" spans="1:10" ht="18.75" customHeight="1">
      <c r="A36" s="68">
        <v>34</v>
      </c>
      <c r="B36" s="310"/>
      <c r="C36" s="312"/>
      <c r="D36" s="312"/>
      <c r="E36" s="312"/>
      <c r="F36" s="312"/>
      <c r="G36" s="312"/>
      <c r="H36" s="335"/>
      <c r="I36" s="270"/>
      <c r="J36" s="270"/>
    </row>
    <row r="37" spans="1:10" ht="18.75" customHeight="1">
      <c r="A37" s="68">
        <v>35</v>
      </c>
      <c r="B37" s="310"/>
      <c r="C37" s="312"/>
      <c r="D37" s="312"/>
      <c r="E37" s="312"/>
      <c r="F37" s="312"/>
      <c r="G37" s="312"/>
      <c r="H37" s="335"/>
      <c r="I37" s="270"/>
      <c r="J37" s="270"/>
    </row>
    <row r="38" spans="1:10" ht="18.75" customHeight="1">
      <c r="A38" s="229"/>
      <c r="B38" s="177"/>
      <c r="C38" s="177"/>
      <c r="D38" s="177"/>
      <c r="E38" s="177"/>
      <c r="F38" s="177"/>
      <c r="G38" s="177"/>
      <c r="H38" s="225"/>
      <c r="I38" s="229"/>
      <c r="J38" s="230"/>
    </row>
    <row r="39" spans="1:10" ht="18.75" customHeight="1">
      <c r="A39" s="229"/>
      <c r="B39" s="177"/>
      <c r="C39" s="177"/>
      <c r="D39" s="177"/>
      <c r="E39" s="177"/>
      <c r="F39" s="177"/>
      <c r="G39" s="177"/>
      <c r="H39" s="225"/>
      <c r="I39" s="229"/>
      <c r="J39" s="230"/>
    </row>
    <row r="40" spans="1:10" ht="18.75" customHeight="1">
      <c r="A40" s="229"/>
      <c r="B40" s="177"/>
      <c r="C40" s="177"/>
      <c r="D40" s="177"/>
      <c r="E40" s="177"/>
      <c r="F40" s="177"/>
      <c r="G40" s="177"/>
      <c r="H40" s="225"/>
      <c r="I40" s="229"/>
      <c r="J40" s="230"/>
    </row>
    <row r="41" spans="1:10" ht="18.75" customHeight="1">
      <c r="A41" s="229"/>
      <c r="B41" s="177"/>
      <c r="C41" s="177"/>
      <c r="D41" s="177"/>
      <c r="E41" s="177"/>
      <c r="F41" s="177"/>
      <c r="G41" s="177"/>
      <c r="H41" s="225"/>
      <c r="I41" s="229"/>
      <c r="J41" s="230"/>
    </row>
    <row r="42" spans="1:10" ht="18.75" customHeight="1">
      <c r="A42" s="229"/>
      <c r="B42" s="177"/>
      <c r="C42" s="177"/>
      <c r="D42" s="177"/>
      <c r="E42" s="177"/>
      <c r="F42" s="177"/>
      <c r="G42" s="177"/>
      <c r="H42" s="225"/>
      <c r="I42" s="229"/>
      <c r="J42" s="230"/>
    </row>
    <row r="43" spans="1:10" ht="18.75" customHeight="1">
      <c r="A43" s="229"/>
      <c r="B43" s="177"/>
      <c r="C43" s="177"/>
      <c r="D43" s="177"/>
      <c r="E43" s="177"/>
      <c r="F43" s="177"/>
      <c r="G43" s="177"/>
      <c r="H43" s="225"/>
      <c r="I43" s="229"/>
      <c r="J43" s="230"/>
    </row>
    <row r="44" spans="1:10" ht="18.75" customHeight="1">
      <c r="A44" s="229"/>
      <c r="B44" s="177"/>
      <c r="C44" s="230"/>
      <c r="D44" s="230"/>
      <c r="E44" s="230"/>
      <c r="F44" s="230"/>
      <c r="G44" s="230"/>
      <c r="H44" s="225"/>
      <c r="I44" s="229"/>
      <c r="J44" s="230"/>
    </row>
    <row r="45" spans="1:10" ht="18.75" customHeight="1">
      <c r="A45" s="229"/>
      <c r="B45" s="177"/>
      <c r="C45" s="230"/>
      <c r="D45" s="230"/>
      <c r="E45" s="230"/>
      <c r="F45" s="230"/>
      <c r="G45" s="230"/>
      <c r="H45" s="225"/>
      <c r="I45" s="230"/>
      <c r="J45" s="230"/>
    </row>
    <row r="46" spans="1:9" ht="18.75" customHeight="1">
      <c r="A46" s="229"/>
      <c r="B46" s="230"/>
      <c r="C46" s="230"/>
      <c r="D46" s="230"/>
      <c r="E46" s="230"/>
      <c r="F46" s="230"/>
      <c r="G46" s="230"/>
      <c r="H46" s="230"/>
      <c r="I46" s="230"/>
    </row>
    <row r="47" spans="1:9" ht="18.75" customHeight="1">
      <c r="A47" s="229"/>
      <c r="B47" s="230"/>
      <c r="C47" s="230"/>
      <c r="D47" s="230"/>
      <c r="E47" s="230"/>
      <c r="F47" s="230"/>
      <c r="G47" s="230"/>
      <c r="H47" s="230"/>
      <c r="I47" s="230"/>
    </row>
    <row r="48" spans="1:9" ht="18.75" customHeight="1">
      <c r="A48" s="229"/>
      <c r="B48" s="230"/>
      <c r="C48" s="230"/>
      <c r="D48" s="230"/>
      <c r="E48" s="230"/>
      <c r="F48" s="230"/>
      <c r="G48" s="230"/>
      <c r="H48" s="230"/>
      <c r="I48" s="230"/>
    </row>
    <row r="49" spans="1:9" ht="18.75" customHeight="1">
      <c r="A49" s="229"/>
      <c r="B49" s="230"/>
      <c r="C49" s="230"/>
      <c r="D49" s="230"/>
      <c r="E49" s="230"/>
      <c r="F49" s="230"/>
      <c r="G49" s="230"/>
      <c r="H49" s="230"/>
      <c r="I49" s="230"/>
    </row>
    <row r="50" spans="1:14" s="232" customFormat="1" ht="18.75" customHeight="1">
      <c r="A50" s="229"/>
      <c r="B50" s="231"/>
      <c r="C50" s="262">
        <f>COUNTIF(C3:C45,"&gt;=5")</f>
        <v>30</v>
      </c>
      <c r="D50" s="262">
        <f aca="true" t="shared" si="2" ref="D50:I50">COUNTIF(D3:D45,"&gt;=5")</f>
        <v>26</v>
      </c>
      <c r="E50" s="262">
        <f t="shared" si="2"/>
        <v>15</v>
      </c>
      <c r="F50" s="262">
        <f t="shared" si="2"/>
        <v>28</v>
      </c>
      <c r="G50" s="262">
        <f t="shared" si="2"/>
        <v>30</v>
      </c>
      <c r="H50" s="262">
        <f t="shared" si="2"/>
        <v>20</v>
      </c>
      <c r="I50" s="262">
        <f t="shared" si="2"/>
        <v>28</v>
      </c>
      <c r="J50" s="262">
        <f>COUNTIF(J3:J45,"&gt;=30")</f>
        <v>27</v>
      </c>
      <c r="N50" s="233"/>
    </row>
    <row r="51" spans="1:10" s="228" customFormat="1" ht="18.75" customHeight="1">
      <c r="A51" s="234"/>
      <c r="B51" s="235"/>
      <c r="C51" s="263">
        <f>COUNT(C3:C45)</f>
        <v>31</v>
      </c>
      <c r="D51" s="263">
        <f aca="true" t="shared" si="3" ref="D51:J51">COUNT(D3:D45)</f>
        <v>31</v>
      </c>
      <c r="E51" s="263">
        <f t="shared" si="3"/>
        <v>31</v>
      </c>
      <c r="F51" s="263">
        <f t="shared" si="3"/>
        <v>31</v>
      </c>
      <c r="G51" s="263">
        <f t="shared" si="3"/>
        <v>31</v>
      </c>
      <c r="H51" s="263">
        <f t="shared" si="3"/>
        <v>31</v>
      </c>
      <c r="I51" s="263">
        <f t="shared" si="3"/>
        <v>31</v>
      </c>
      <c r="J51" s="263">
        <f t="shared" si="3"/>
        <v>31</v>
      </c>
    </row>
    <row r="52" spans="1:10" s="228" customFormat="1" ht="18.75" customHeight="1">
      <c r="A52" s="229"/>
      <c r="B52" s="235"/>
      <c r="C52" s="264">
        <f>C50/C51*100</f>
        <v>96.7741935483871</v>
      </c>
      <c r="D52" s="264">
        <f aca="true" t="shared" si="4" ref="D52:J52">D50/D51*100</f>
        <v>83.87096774193549</v>
      </c>
      <c r="E52" s="264">
        <f t="shared" si="4"/>
        <v>48.38709677419355</v>
      </c>
      <c r="F52" s="264">
        <f t="shared" si="4"/>
        <v>90.32258064516128</v>
      </c>
      <c r="G52" s="264">
        <f t="shared" si="4"/>
        <v>96.7741935483871</v>
      </c>
      <c r="H52" s="264">
        <f t="shared" si="4"/>
        <v>64.51612903225806</v>
      </c>
      <c r="I52" s="264">
        <f t="shared" si="4"/>
        <v>90.32258064516128</v>
      </c>
      <c r="J52" s="264">
        <f t="shared" si="4"/>
        <v>87.09677419354838</v>
      </c>
    </row>
    <row r="53" spans="1:9" ht="18.75" customHeight="1">
      <c r="A53" s="229"/>
      <c r="B53" s="230"/>
      <c r="C53" s="230"/>
      <c r="D53" s="230"/>
      <c r="E53" s="230"/>
      <c r="F53" s="230"/>
      <c r="G53" s="230"/>
      <c r="H53" s="230"/>
      <c r="I53" s="230"/>
    </row>
    <row r="54" spans="1:9" ht="18.75" customHeight="1">
      <c r="A54" s="229"/>
      <c r="B54" s="230"/>
      <c r="C54" s="230"/>
      <c r="D54" s="230"/>
      <c r="E54" s="230"/>
      <c r="F54" s="230"/>
      <c r="G54" s="230"/>
      <c r="H54" s="230"/>
      <c r="I54" s="230"/>
    </row>
    <row r="55" spans="1:9" ht="18.75" customHeight="1">
      <c r="A55" s="229"/>
      <c r="B55" s="230"/>
      <c r="C55" s="230"/>
      <c r="D55" s="230"/>
      <c r="E55" s="230"/>
      <c r="F55" s="230"/>
      <c r="G55" s="230"/>
      <c r="H55" s="230"/>
      <c r="I55" s="230"/>
    </row>
    <row r="56" spans="1:9" ht="18.75" customHeight="1">
      <c r="A56" s="229"/>
      <c r="B56" s="230"/>
      <c r="C56" s="230"/>
      <c r="D56" s="230"/>
      <c r="E56" s="230"/>
      <c r="F56" s="230"/>
      <c r="G56" s="230"/>
      <c r="H56" s="230"/>
      <c r="I56" s="230"/>
    </row>
    <row r="57" spans="1:9" ht="18.75" customHeight="1">
      <c r="A57" s="229"/>
      <c r="B57" s="235"/>
      <c r="C57" s="230"/>
      <c r="D57" s="230"/>
      <c r="E57" s="230"/>
      <c r="F57" s="230"/>
      <c r="G57" s="230"/>
      <c r="H57" s="230"/>
      <c r="I57" s="230"/>
    </row>
    <row r="58" spans="1:9" ht="18.75" customHeight="1">
      <c r="A58" s="229"/>
      <c r="B58" s="230"/>
      <c r="C58" s="230"/>
      <c r="D58" s="230"/>
      <c r="E58" s="230"/>
      <c r="F58" s="230"/>
      <c r="G58" s="230"/>
      <c r="H58" s="230"/>
      <c r="I58" s="230"/>
    </row>
    <row r="59" spans="1:9" ht="18">
      <c r="A59" s="229"/>
      <c r="B59" s="230"/>
      <c r="C59" s="230"/>
      <c r="D59" s="230"/>
      <c r="E59" s="230"/>
      <c r="F59" s="230"/>
      <c r="G59" s="230"/>
      <c r="H59" s="230"/>
      <c r="I59" s="230"/>
    </row>
    <row r="60" spans="1:9" ht="18">
      <c r="A60" s="229"/>
      <c r="B60" s="230"/>
      <c r="C60" s="230"/>
      <c r="D60" s="230"/>
      <c r="E60" s="230"/>
      <c r="F60" s="230"/>
      <c r="G60" s="230"/>
      <c r="H60" s="230"/>
      <c r="I60" s="230"/>
    </row>
    <row r="61" spans="1:9" ht="18">
      <c r="A61" s="229"/>
      <c r="B61" s="230"/>
      <c r="C61" s="230"/>
      <c r="D61" s="230"/>
      <c r="E61" s="230"/>
      <c r="F61" s="230"/>
      <c r="G61" s="230"/>
      <c r="H61" s="230"/>
      <c r="I61" s="230"/>
    </row>
    <row r="62" spans="1:9" ht="18">
      <c r="A62" s="229"/>
      <c r="B62" s="235"/>
      <c r="C62" s="230"/>
      <c r="D62" s="230"/>
      <c r="E62" s="230"/>
      <c r="F62" s="230"/>
      <c r="G62" s="230"/>
      <c r="H62" s="230"/>
      <c r="I62" s="230"/>
    </row>
    <row r="63" spans="1:9" ht="18">
      <c r="A63" s="229"/>
      <c r="B63" s="230"/>
      <c r="C63" s="230"/>
      <c r="D63" s="230"/>
      <c r="E63" s="230"/>
      <c r="F63" s="230"/>
      <c r="G63" s="230"/>
      <c r="H63" s="230"/>
      <c r="I63" s="230"/>
    </row>
    <row r="64" spans="1:9" ht="18">
      <c r="A64" s="229"/>
      <c r="B64" s="230"/>
      <c r="C64" s="230"/>
      <c r="D64" s="230"/>
      <c r="E64" s="230"/>
      <c r="F64" s="230"/>
      <c r="G64" s="230"/>
      <c r="H64" s="230"/>
      <c r="I64" s="230"/>
    </row>
  </sheetData>
  <sheetProtection/>
  <mergeCells count="2">
    <mergeCell ref="A1:B1"/>
    <mergeCell ref="C1:J1"/>
  </mergeCells>
  <printOptions/>
  <pageMargins left="0.25" right="0" top="0.25" bottom="0.25" header="0.196850393700787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</cp:lastModifiedBy>
  <cp:lastPrinted>2016-12-21T06:30:24Z</cp:lastPrinted>
  <dcterms:created xsi:type="dcterms:W3CDTF">2003-03-23T17:00:20Z</dcterms:created>
  <dcterms:modified xsi:type="dcterms:W3CDTF">2016-12-23T01:57:25Z</dcterms:modified>
  <cp:category/>
  <cp:version/>
  <cp:contentType/>
  <cp:contentStatus/>
</cp:coreProperties>
</file>