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7680" tabRatio="784" firstSheet="1" activeTab="5"/>
  </bookViews>
  <sheets>
    <sheet name="StartUp" sheetId="1" state="veryHidden" r:id="rId1"/>
    <sheet name="SL toan khoi" sheetId="2" r:id="rId2"/>
    <sheet name="bao cao so" sheetId="3" r:id="rId3"/>
    <sheet name="cao thap cac mon" sheetId="4" r:id="rId4"/>
    <sheet name="cao nhat mon" sheetId="5" r:id="rId5"/>
    <sheet name="thap nhat mon" sheetId="6" r:id="rId6"/>
    <sheet name="Toan khoi" sheetId="7" r:id="rId7"/>
    <sheet name="10A" sheetId="8" r:id="rId8"/>
    <sheet name="10B" sheetId="9" r:id="rId9"/>
    <sheet name="10C" sheetId="10" r:id="rId10"/>
    <sheet name="10D" sheetId="11" r:id="rId11"/>
    <sheet name="10E" sheetId="12" r:id="rId12"/>
    <sheet name="10G" sheetId="13" r:id="rId13"/>
    <sheet name="10H" sheetId="14" r:id="rId14"/>
    <sheet name="10I" sheetId="15" r:id="rId15"/>
    <sheet name="Sheet1" sheetId="16" r:id="rId16"/>
    <sheet name="Sheet2" sheetId="17" r:id="rId17"/>
    <sheet name="Sheet3" sheetId="18" r:id="rId18"/>
  </sheets>
  <definedNames>
    <definedName name="_xlnm._FilterDatabase" localSheetId="6" hidden="1">'Toan khoi'!$A$3:$L$303</definedName>
    <definedName name="Key1">'10G'!#REF!</definedName>
    <definedName name="Key2">'10G'!#REF!</definedName>
    <definedName name="Key3">'10G'!#REF!</definedName>
    <definedName name="_xlnm.Print_Titles" localSheetId="7">'10A'!$1:$2</definedName>
  </definedNames>
  <calcPr fullCalcOnLoad="1"/>
</workbook>
</file>

<file path=xl/sharedStrings.xml><?xml version="1.0" encoding="utf-8"?>
<sst xmlns="http://schemas.openxmlformats.org/spreadsheetml/2006/main" count="1298" uniqueCount="400">
  <si>
    <t>Líp</t>
  </si>
  <si>
    <t>XT</t>
  </si>
  <si>
    <t>Tû lÖ</t>
  </si>
  <si>
    <t>%</t>
  </si>
  <si>
    <t>XL</t>
  </si>
  <si>
    <t>GV</t>
  </si>
  <si>
    <t>10A</t>
  </si>
  <si>
    <t>10B</t>
  </si>
  <si>
    <t>10C</t>
  </si>
  <si>
    <t>10D</t>
  </si>
  <si>
    <t>10E</t>
  </si>
  <si>
    <t>10G</t>
  </si>
  <si>
    <t>10H</t>
  </si>
  <si>
    <t>10I</t>
  </si>
  <si>
    <t>B¸o c¸o chÊt l­îng kiÓm tra</t>
  </si>
  <si>
    <t>V¨n</t>
  </si>
  <si>
    <t>§iÓm 0</t>
  </si>
  <si>
    <t>D­íi 5</t>
  </si>
  <si>
    <t>Tõ 5 ®Õn 6,5</t>
  </si>
  <si>
    <t>Tõ 7 ®Õn 8,5</t>
  </si>
  <si>
    <t>Tõ 9 ®Õn 10</t>
  </si>
  <si>
    <t>Tong TB</t>
  </si>
  <si>
    <t>Tæng céng</t>
  </si>
  <si>
    <t>T</t>
  </si>
  <si>
    <t>To¸n</t>
  </si>
  <si>
    <t>Anh</t>
  </si>
  <si>
    <t>TT</t>
  </si>
  <si>
    <t>Hä vµ tªn</t>
  </si>
  <si>
    <t>Ghi chó</t>
  </si>
  <si>
    <t>M«n V¨n     (TBTL)</t>
  </si>
  <si>
    <t xml:space="preserve">M«n To¸n    (TBTL) </t>
  </si>
  <si>
    <t>HiÖu tr­ëng</t>
  </si>
  <si>
    <t>§iÓm</t>
  </si>
  <si>
    <t>Sinh</t>
  </si>
  <si>
    <t>Hãa</t>
  </si>
  <si>
    <t>Trùc Ninh, ngµy       th¸ng        n¨m 2016</t>
  </si>
  <si>
    <t>gi÷a häc k× ii n¨m häc 2015 - 2016</t>
  </si>
  <si>
    <t>Đỗ Thịnh An</t>
  </si>
  <si>
    <t>G</t>
  </si>
  <si>
    <t>Đoàn Thị Lan Anh</t>
  </si>
  <si>
    <t>D</t>
  </si>
  <si>
    <t>Đỗ Phương Anh</t>
  </si>
  <si>
    <t>A</t>
  </si>
  <si>
    <t>Mai Lan Anh</t>
  </si>
  <si>
    <t>H</t>
  </si>
  <si>
    <t>Nguyễn Ngọc Anh</t>
  </si>
  <si>
    <t>Nguyễn Tấn Anh</t>
  </si>
  <si>
    <t>C</t>
  </si>
  <si>
    <t>Nguyễn Thị Lan Anh</t>
  </si>
  <si>
    <t>Nguyễn Thị Vân Anh</t>
  </si>
  <si>
    <t>E</t>
  </si>
  <si>
    <t>I</t>
  </si>
  <si>
    <t>Phạm Thị Lan Anh</t>
  </si>
  <si>
    <t>B</t>
  </si>
  <si>
    <t>Trần Minh Anh</t>
  </si>
  <si>
    <t>Vũ Thị Mai Anh</t>
  </si>
  <si>
    <t>Vũ Việt Anh</t>
  </si>
  <si>
    <t>Vũ Tuấn Anh</t>
  </si>
  <si>
    <t>Vũ Thị Ngọc Anh</t>
  </si>
  <si>
    <t>Dương Thị Ngọc Ánh</t>
  </si>
  <si>
    <t>Đồng Ngọc Ánh</t>
  </si>
  <si>
    <t>Nguyễn Thị Ngọc Ánh</t>
  </si>
  <si>
    <t>Nguyễn Ngọc Ánh</t>
  </si>
  <si>
    <t>Trần Nguyễn Ngọc Ánh</t>
  </si>
  <si>
    <t>Đoàn Ngọc Bách</t>
  </si>
  <si>
    <t>Nguyễn Văn Bản</t>
  </si>
  <si>
    <t>Mai Văn Bảo</t>
  </si>
  <si>
    <t>Phạm Gia Bảo</t>
  </si>
  <si>
    <t>Phạm Trọng Bảo</t>
  </si>
  <si>
    <t>Lê Thị Ngọc Bích</t>
  </si>
  <si>
    <t>Hoàng Thái Bình</t>
  </si>
  <si>
    <t>Nguyễn Văn Bình</t>
  </si>
  <si>
    <t>Đoàn Đức Cảnh</t>
  </si>
  <si>
    <t>Vũ Văn Cảnh</t>
  </si>
  <si>
    <t>Tống Thị Huyền Châm</t>
  </si>
  <si>
    <t>Ninh Thị Kim Chi</t>
  </si>
  <si>
    <t>Trần Thị Linh Chi</t>
  </si>
  <si>
    <t>Khương Minh Chí</t>
  </si>
  <si>
    <t>Đỗ Thị Chiều</t>
  </si>
  <si>
    <t>Lê Văn Chính</t>
  </si>
  <si>
    <t>Phạm Doanh Chính</t>
  </si>
  <si>
    <t>Nguyễn Quốc Chung</t>
  </si>
  <si>
    <t>Trương Thị Cúc</t>
  </si>
  <si>
    <t>Trần Biên Cương</t>
  </si>
  <si>
    <t>Nguyễn Mạnh Cường</t>
  </si>
  <si>
    <t>Vũ Mạnh Cường</t>
  </si>
  <si>
    <t>Vũ Thế Dân</t>
  </si>
  <si>
    <t>Bùi Thị Kiều Diễm</t>
  </si>
  <si>
    <t>Mai Thanh Diễn</t>
  </si>
  <si>
    <t>Mai Văn Diện</t>
  </si>
  <si>
    <t>Nguyễn Thị Diệp</t>
  </si>
  <si>
    <t>Tống Thị Diệp</t>
  </si>
  <si>
    <t>Trần Thị Diệu</t>
  </si>
  <si>
    <t>Ngô Thị Dịu</t>
  </si>
  <si>
    <t>Nguyễn Thị Dịu</t>
  </si>
  <si>
    <t>Phạm Thùy Dung</t>
  </si>
  <si>
    <t>Đỗ Văn Dũng</t>
  </si>
  <si>
    <t>Mai Tiến Dũng</t>
  </si>
  <si>
    <t>Đoàn Minh Duy</t>
  </si>
  <si>
    <t>Ngô Thị Phương Duyên</t>
  </si>
  <si>
    <t>Nguyễn Thị Duyên</t>
  </si>
  <si>
    <t>Cao Quý Duyệt</t>
  </si>
  <si>
    <t>Vũ Thế Duyệt</t>
  </si>
  <si>
    <t>Ngô Thị Thúy Dương</t>
  </si>
  <si>
    <t>Nguyễn Việt Dương</t>
  </si>
  <si>
    <t>Nguyễn Thị Bình Dương</t>
  </si>
  <si>
    <t>Tống Văn Dương</t>
  </si>
  <si>
    <t>Vũ Hồng Dương</t>
  </si>
  <si>
    <t>Vũ Hoàng Dương</t>
  </si>
  <si>
    <t>Nguyễn Hữu Đang</t>
  </si>
  <si>
    <t>Phạm Văn Đạo</t>
  </si>
  <si>
    <t>Dương Tiến Đạt</t>
  </si>
  <si>
    <t>Lưu Tiến Đạt</t>
  </si>
  <si>
    <t>Ngô Tiến Đạt</t>
  </si>
  <si>
    <t>Vũ Tiến Đạt</t>
  </si>
  <si>
    <t>Vũ Ngọc Đạt</t>
  </si>
  <si>
    <t>Trương Công Đỉnh</t>
  </si>
  <si>
    <t>Nguyễn Công Định</t>
  </si>
  <si>
    <t>Vũ Văn Đoàn</t>
  </si>
  <si>
    <t>Phạm Văn Đồng</t>
  </si>
  <si>
    <t>Phạm Thành Đồng</t>
  </si>
  <si>
    <t>Phạm Văn Đức</t>
  </si>
  <si>
    <t>Vũ Văn Đức</t>
  </si>
  <si>
    <t>Đoàn Thị Giang</t>
  </si>
  <si>
    <t>Đoàn Văn Giang</t>
  </si>
  <si>
    <t>Trần Thị Hương Giang</t>
  </si>
  <si>
    <t>Trần Thị Thu Giang</t>
  </si>
  <si>
    <t>Nguyễn Thị Hà</t>
  </si>
  <si>
    <t>Phạm Thị Thu Hà</t>
  </si>
  <si>
    <t>Tạ Thúy Hà</t>
  </si>
  <si>
    <t>Nguyễn Thị Hải</t>
  </si>
  <si>
    <t>Vũ Đình Hải</t>
  </si>
  <si>
    <t>Nguyễn Thị Mỹ Hạnh</t>
  </si>
  <si>
    <t>Nguyễn Thị Hồng Hạnh</t>
  </si>
  <si>
    <t>Nguyễn Thị Hảo</t>
  </si>
  <si>
    <t>Tô Thị Thanh Hằng</t>
  </si>
  <si>
    <t>Phạm Thị Mai Hiên</t>
  </si>
  <si>
    <t>Phạm Thị Hiên</t>
  </si>
  <si>
    <t>Vũ Thị Thu Hiền</t>
  </si>
  <si>
    <t>Vũ Vinh Hiển</t>
  </si>
  <si>
    <t>Nguyễn Văn Hiếu</t>
  </si>
  <si>
    <t>Trần Minh Hiếu</t>
  </si>
  <si>
    <t>Trịnh Hoàng Hiếu</t>
  </si>
  <si>
    <t>Vũ Minh Hiếu</t>
  </si>
  <si>
    <t>Vũ Đức Hiệu</t>
  </si>
  <si>
    <t>Đồng Thị Thúy Hoa</t>
  </si>
  <si>
    <t>Nguyễn Thị Hoài</t>
  </si>
  <si>
    <t>Trần Thị Thu Hoài</t>
  </si>
  <si>
    <t>Phạm Đức Hội</t>
  </si>
  <si>
    <t>Đào Ngô Bích Hồng</t>
  </si>
  <si>
    <t>Đinh Thị Ánh Hồng</t>
  </si>
  <si>
    <t>Đoàn Thị Hồng</t>
  </si>
  <si>
    <t>Nguyễn Thị Hồng</t>
  </si>
  <si>
    <t>Trần Thị Hồng</t>
  </si>
  <si>
    <t>Trần Thị Huế</t>
  </si>
  <si>
    <t>Vũ Thị Linh Huệ</t>
  </si>
  <si>
    <t>Tống Mạnh Hùng</t>
  </si>
  <si>
    <t>Đỗ Văn Huy</t>
  </si>
  <si>
    <t>Ngô Văn Huy</t>
  </si>
  <si>
    <t>Nguyễn Đức Huy</t>
  </si>
  <si>
    <t>Vũ Quang Huy</t>
  </si>
  <si>
    <t>Bùi Thị Huyền</t>
  </si>
  <si>
    <t>Đoàn Thị Thu Huyền</t>
  </si>
  <si>
    <t>Hoàng Thị Huyền</t>
  </si>
  <si>
    <t>Nguyễn Thị Huyền</t>
  </si>
  <si>
    <t>Nguyễn Thị Thanh Huyền</t>
  </si>
  <si>
    <t>Trần Diệu Huyền</t>
  </si>
  <si>
    <t>Trần Thị Huyền</t>
  </si>
  <si>
    <t>Đoàn Lê Hưng</t>
  </si>
  <si>
    <t>Đào Thị Hương</t>
  </si>
  <si>
    <t>Nguyễn Thị Hương</t>
  </si>
  <si>
    <t>Đoàn Thị Hường</t>
  </si>
  <si>
    <t>Nguyễn Thị Hường</t>
  </si>
  <si>
    <t>Đoàn Minh Hữu</t>
  </si>
  <si>
    <t>Ngô Văn Khang</t>
  </si>
  <si>
    <t>Nguyễn Văn Khánh</t>
  </si>
  <si>
    <t>Vũ Duy Khánh</t>
  </si>
  <si>
    <t>Nguyễn Minh Khiết</t>
  </si>
  <si>
    <t>Dương Thị Minh Khiếu</t>
  </si>
  <si>
    <t>Phạm Văn Khởi</t>
  </si>
  <si>
    <t>Nguyễn Thị Kiều</t>
  </si>
  <si>
    <t>Nguyễn Thị Ngọc Lan</t>
  </si>
  <si>
    <t>Nguyễn Thị Lan</t>
  </si>
  <si>
    <t>Nguyễn Thị Lành</t>
  </si>
  <si>
    <t>Trần Hoàng Lân</t>
  </si>
  <si>
    <t>Đào Thị Hồng Liên</t>
  </si>
  <si>
    <t>Lương Thị Linh</t>
  </si>
  <si>
    <t>Nguyễn Thị Linh</t>
  </si>
  <si>
    <t>Trần Thị Khánh Linh</t>
  </si>
  <si>
    <t>Trần Thế Linh</t>
  </si>
  <si>
    <t>Vũ Khánh Linh</t>
  </si>
  <si>
    <t>Vùi Thị Loan</t>
  </si>
  <si>
    <t>Nguyễn Thế Long</t>
  </si>
  <si>
    <t>Nguyễn Thành Long</t>
  </si>
  <si>
    <t>Trần Thanh Long</t>
  </si>
  <si>
    <t>Trần Hữu Long</t>
  </si>
  <si>
    <t>Vũ Minh Lợi</t>
  </si>
  <si>
    <t>Nguyễn Thành Luân</t>
  </si>
  <si>
    <t>Nông Hiền Lương</t>
  </si>
  <si>
    <t>Nguyễn Thị Lưu Ly</t>
  </si>
  <si>
    <t>Kim Phương Mai</t>
  </si>
  <si>
    <t>Trần Thị Mai</t>
  </si>
  <si>
    <t>Trần Thị Quỳnh Mai</t>
  </si>
  <si>
    <t>Vũ Thị Thanh Mai</t>
  </si>
  <si>
    <t>Trần Vũ Xuân Mạnh</t>
  </si>
  <si>
    <t>Dương Văn Minh</t>
  </si>
  <si>
    <t>Nguyễn Hải Minh</t>
  </si>
  <si>
    <t>Hà Thị Trà My</t>
  </si>
  <si>
    <t>Ngô Thị Trà My</t>
  </si>
  <si>
    <t>Lương Thị Mỵ</t>
  </si>
  <si>
    <t>Nguyễn Thị Mỵ</t>
  </si>
  <si>
    <t>Đặng Thành Nam</t>
  </si>
  <si>
    <t>Lý Phương Nam</t>
  </si>
  <si>
    <t>Phạm Ngọc Nam</t>
  </si>
  <si>
    <t>Trần Đức Nam</t>
  </si>
  <si>
    <t>Đỗ Thị Hằng Nga</t>
  </si>
  <si>
    <t>Phan Thị Nga</t>
  </si>
  <si>
    <t>Trần Thị Ngát</t>
  </si>
  <si>
    <t>Ngô Thị Ngân</t>
  </si>
  <si>
    <t>Phạm Hiếu Ngân</t>
  </si>
  <si>
    <t>Trần Thị Ngân</t>
  </si>
  <si>
    <t>Đinh Văn Nghĩa</t>
  </si>
  <si>
    <t>Nguyễn Tuấn Nghĩa</t>
  </si>
  <si>
    <t>Trần Minh Nghĩa</t>
  </si>
  <si>
    <t>Đoàn Thị Bích Ngọc</t>
  </si>
  <si>
    <t>Lương Thị Kim Ngọc</t>
  </si>
  <si>
    <t>Nguyễn Văn Ngọc</t>
  </si>
  <si>
    <t>Nguyễn Yến Ngọc</t>
  </si>
  <si>
    <t>Phạm Minh Ngọc</t>
  </si>
  <si>
    <t>Lê Thị Ánh Nguyệt</t>
  </si>
  <si>
    <t>Đồng Thị Thanh Nhàn</t>
  </si>
  <si>
    <t>Vũ Thị Nhạn</t>
  </si>
  <si>
    <t>Nguyễn Hoàng Nhật</t>
  </si>
  <si>
    <t>Trần Linh Nhật</t>
  </si>
  <si>
    <t>Nguyễn Thị Trang Nhung</t>
  </si>
  <si>
    <t>Ngô  Thị Ninh</t>
  </si>
  <si>
    <t>Trần Thị Kim Oanh</t>
  </si>
  <si>
    <t>Hoàng Tấn Phát</t>
  </si>
  <si>
    <t>Trần Văn Phong</t>
  </si>
  <si>
    <t>Nguyễn Thị Thu Phương</t>
  </si>
  <si>
    <t>Trần Lan Phương</t>
  </si>
  <si>
    <t>Trần Thế Phương</t>
  </si>
  <si>
    <t>Vũ Thị Phương</t>
  </si>
  <si>
    <t>Đào Minh Quang</t>
  </si>
  <si>
    <t>Trần Minh Quang</t>
  </si>
  <si>
    <t>Vũ Ngọc Quang</t>
  </si>
  <si>
    <t>Vũ Hải Quân</t>
  </si>
  <si>
    <t>Vũ Văn Quyết</t>
  </si>
  <si>
    <t>Ngô Đan Quỳnh</t>
  </si>
  <si>
    <t>Phạm Thị Minh Quỳnh</t>
  </si>
  <si>
    <t>Phạm Thị Quỳnh</t>
  </si>
  <si>
    <t>Phạm Ngọc Sang</t>
  </si>
  <si>
    <t>Đồng Thị Sen</t>
  </si>
  <si>
    <t>Đào Thị Sinh</t>
  </si>
  <si>
    <t>Đặng Trường Sơn</t>
  </si>
  <si>
    <t>Khương Hồng Sơn</t>
  </si>
  <si>
    <t>Nguyễn Văn Sơn</t>
  </si>
  <si>
    <t>Ninh Công Sơn</t>
  </si>
  <si>
    <t>Ninh Tuấn Tài</t>
  </si>
  <si>
    <t>Trần Anh Tài</t>
  </si>
  <si>
    <t>Nguyễn Thanh Tâm</t>
  </si>
  <si>
    <t>Nguyễn Trọng Tấn</t>
  </si>
  <si>
    <t>Nguyễn Đức Thái</t>
  </si>
  <si>
    <t>Nguyễn Ngọc Thái</t>
  </si>
  <si>
    <t>Phạm Hồng Thái</t>
  </si>
  <si>
    <t>Cao Thị Phương Thanh</t>
  </si>
  <si>
    <t>Nguyễn Thị Thanh</t>
  </si>
  <si>
    <t>Phạm Phương Thanh</t>
  </si>
  <si>
    <t>Vũ Thị Kim Thanh</t>
  </si>
  <si>
    <t>Mai Văn Thành</t>
  </si>
  <si>
    <t>Ngụy Hữu Thành</t>
  </si>
  <si>
    <t>Nguyễn Đức Thành</t>
  </si>
  <si>
    <t>Đỗ Thị Thảo</t>
  </si>
  <si>
    <t>Lương Thị Thảo</t>
  </si>
  <si>
    <t>Ngô Thị Thảo</t>
  </si>
  <si>
    <t>Phạm Thị Thu Thảo</t>
  </si>
  <si>
    <t>Trần Thị Phương Thảo</t>
  </si>
  <si>
    <t>Vũ Thị Hương Thảo</t>
  </si>
  <si>
    <t>Vũ Mạnh Thắng</t>
  </si>
  <si>
    <t>Phạm Ngọc Thế</t>
  </si>
  <si>
    <t>Phạm Văn Thiết</t>
  </si>
  <si>
    <t>Hoàng Đức Thịnh</t>
  </si>
  <si>
    <t>Đoàn Đức Thọ</t>
  </si>
  <si>
    <t>Đồng Duy Thông</t>
  </si>
  <si>
    <t>Đặng Thị Thơm</t>
  </si>
  <si>
    <t>Đinh Thị Thu</t>
  </si>
  <si>
    <t>Phạm Thị Mai Thu</t>
  </si>
  <si>
    <t>Phạm Thanh Thuỷ</t>
  </si>
  <si>
    <t>Bùi Thị Thu Thùy</t>
  </si>
  <si>
    <t>Ngô Thị Bích Thùy</t>
  </si>
  <si>
    <t>Nguyễn Thị Thùy</t>
  </si>
  <si>
    <t>Dương Thị Thủy</t>
  </si>
  <si>
    <t>Đoàn Thu Thủy</t>
  </si>
  <si>
    <t>Phạm Thị Thanh Thủy</t>
  </si>
  <si>
    <t>Phạm Thị Thủy</t>
  </si>
  <si>
    <t>Hoàng Thị Thúy</t>
  </si>
  <si>
    <t>Ngô Thị Thúy</t>
  </si>
  <si>
    <t>Vũ Thị Phương Thúy</t>
  </si>
  <si>
    <t>Hoàng Thị Thanh Thư</t>
  </si>
  <si>
    <t>Nguyễn Thị Thư</t>
  </si>
  <si>
    <t>Vũ Ngọc Thức</t>
  </si>
  <si>
    <t>Đàm Thị Phương Thương</t>
  </si>
  <si>
    <t>Hà Khiêm Tiến</t>
  </si>
  <si>
    <t>Mai Văn Tiến</t>
  </si>
  <si>
    <t>Nguyễn Ngọc Tiến</t>
  </si>
  <si>
    <t>Trần Quang Tiến</t>
  </si>
  <si>
    <t>Vũ Bá Tình</t>
  </si>
  <si>
    <t>Bùi Văn Tỉnh</t>
  </si>
  <si>
    <t>Đào Ngọc Tỉnh</t>
  </si>
  <si>
    <t>Vũ Quý Toàn</t>
  </si>
  <si>
    <t>Vũ Tuấn Toàn</t>
  </si>
  <si>
    <t>Vũ Duy Toàn</t>
  </si>
  <si>
    <t>Phạm Văn Tới</t>
  </si>
  <si>
    <t>Phạm Tuấn Tới</t>
  </si>
  <si>
    <t>Dương Bùi Phương Trang</t>
  </si>
  <si>
    <t>Đồng Thị Thùy Trang</t>
  </si>
  <si>
    <t>Lê Thị Trang</t>
  </si>
  <si>
    <t>Lương Thu Trang</t>
  </si>
  <si>
    <t>Ngô Thùy Trang</t>
  </si>
  <si>
    <t>Ngụy Thị Huyền Trang</t>
  </si>
  <si>
    <t>Nguyễn Thị Thu Trang</t>
  </si>
  <si>
    <t>Nguyễn Quốc Trịnh</t>
  </si>
  <si>
    <t>Nguyễn Đức Trung</t>
  </si>
  <si>
    <t>Đồng Văn Trường</t>
  </si>
  <si>
    <t>Lương Quang Trường</t>
  </si>
  <si>
    <t>Vũ Mạnh Trường</t>
  </si>
  <si>
    <t>Ngô Xuân Tú</t>
  </si>
  <si>
    <t>Tô Đình Tuấn</t>
  </si>
  <si>
    <t>Vũ Đức Tuấn</t>
  </si>
  <si>
    <t>Bùi Quang Tùng</t>
  </si>
  <si>
    <t>Đỗ Văn Tùng</t>
  </si>
  <si>
    <t>Vũ Thanh Tùng</t>
  </si>
  <si>
    <t>Nguyễn Thị Tuyết</t>
  </si>
  <si>
    <t>Lê Thị Tố Uyên</t>
  </si>
  <si>
    <t>Ngô Thị Thảo Vân</t>
  </si>
  <si>
    <t>Phạm Thế Việt</t>
  </si>
  <si>
    <t>Trần Đức Xuân</t>
  </si>
  <si>
    <t>Nguyễn Thị Yến</t>
  </si>
  <si>
    <t>Lớp</t>
  </si>
  <si>
    <t>Họ và tên</t>
  </si>
  <si>
    <t>Văn</t>
  </si>
  <si>
    <t>Toán</t>
  </si>
  <si>
    <t>Tổng</t>
  </si>
  <si>
    <t>Tổng số học sinh có điểm thi môn &gt;=5</t>
  </si>
  <si>
    <t>Tổng số học sinh dự thi toàn khối</t>
  </si>
  <si>
    <t xml:space="preserve">Tỷ lệ % toàn khối </t>
  </si>
  <si>
    <t>TBTN</t>
  </si>
  <si>
    <t>Lí</t>
  </si>
  <si>
    <t>Hóa</t>
  </si>
  <si>
    <t>BẢNG TỔNG HỢP ĐIỂM THI GIỮA HỌC KÌ I KHỐI 10</t>
  </si>
  <si>
    <t>Năm học 2015 - 2016</t>
  </si>
  <si>
    <t>Lớp 10A</t>
  </si>
  <si>
    <t>Lớp 10B</t>
  </si>
  <si>
    <t>Lớp 10C</t>
  </si>
  <si>
    <t>Lớp 10D</t>
  </si>
  <si>
    <t>Lớp 10E</t>
  </si>
  <si>
    <t>Lớp 10G</t>
  </si>
  <si>
    <t>Lớp 10H</t>
  </si>
  <si>
    <t>Lớp 10I</t>
  </si>
  <si>
    <t>M«n LÝ        (TBTL)</t>
  </si>
  <si>
    <t xml:space="preserve">M«n Anh       (TBTL)    </t>
  </si>
  <si>
    <t>M«n Hãa    (TBTL)</t>
  </si>
  <si>
    <t>M«n Sinh    (TBTL)</t>
  </si>
  <si>
    <t>Khèi</t>
  </si>
  <si>
    <t>Danh s¸ch häc sinh tæng ®iÓm c¸c m«n cao nhÊt, thÊp nhÊt  khèi 10</t>
  </si>
  <si>
    <t>LÝ</t>
  </si>
  <si>
    <t>Tæng ®iÓm thi c¸c m«n cao nhÊt khèi 10</t>
  </si>
  <si>
    <t>Tæng ®iÓm thi c¸c m«n thÊp nhÊt khèi 10</t>
  </si>
  <si>
    <t>§iÓm V¨n</t>
  </si>
  <si>
    <t>§iÓm T.Anh</t>
  </si>
  <si>
    <t>Trùc Ninh, ngµy     th¸ng     n¨m 2016</t>
  </si>
  <si>
    <t>hiÖu tr­ëng</t>
  </si>
  <si>
    <t>Danh s¸ch häc sinh cã ®iÓm cao nhÊt m«n thi  khèi 10</t>
  </si>
  <si>
    <t>Cao nhÊt m«n V¨n khèi 10</t>
  </si>
  <si>
    <t>Cao nhÊt m«n To¸n khèi 10</t>
  </si>
  <si>
    <t>Cao nhÊt m«n Anh khèi 10</t>
  </si>
  <si>
    <t>Cao nhÊt m«n Hãa  líp 10</t>
  </si>
  <si>
    <t>Cao nhÊt m«n LÝ  líp 10</t>
  </si>
  <si>
    <t>Cao nhÊt m«n Sinh  líp 10</t>
  </si>
  <si>
    <t>Danh s¸ch häc sinh cã ®iÓm thÊp nhÊt m«n thi  khèi 10</t>
  </si>
  <si>
    <t>ThÊp nhÊt m«n V¨n khèi 10</t>
  </si>
  <si>
    <t>ThÊp nhÊt m«n To¸n khèi 10</t>
  </si>
  <si>
    <t>ThÊp nhÊt m«n Anh khèi 10</t>
  </si>
  <si>
    <t>ThÊp nhÊt m«n Hãa  líp 10</t>
  </si>
  <si>
    <t>ThÊp nhÊt m«n LÝ  líp 10</t>
  </si>
  <si>
    <t>ThÊp nhÊt m«n Sinh  líp 10</t>
  </si>
  <si>
    <t>HS cã tæng ®iÓm &gt;=30</t>
  </si>
  <si>
    <t xml:space="preserve">Lớp </t>
  </si>
  <si>
    <t>SBD</t>
  </si>
  <si>
    <t>Điểm thi Học kỳ I năm học 2016-2017</t>
  </si>
  <si>
    <t>Häc kú I n¨m häc 2016- 2017</t>
  </si>
  <si>
    <t>tæng hîp KÕt qu¶ thi häc kú i  khèi 10 - N¨m häc 2016-2017</t>
  </si>
  <si>
    <t>0,25-1</t>
  </si>
  <si>
    <t>1,25-2</t>
  </si>
  <si>
    <t>2,25-3</t>
  </si>
  <si>
    <t>3,25-4</t>
  </si>
  <si>
    <t>4,25-4,75</t>
  </si>
  <si>
    <t>5-6,75</t>
  </si>
  <si>
    <t>7-8,75</t>
  </si>
  <si>
    <t>9-9.75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</si>
</sst>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.0.;_(* \(#.0.;_(* &quot;-&quot;??_);_(@_ⴆ"/>
    <numFmt numFmtId="174" formatCode="_(* #.00.;_(* \(#.00.;_(* &quot;-&quot;??_);_(@_ⴆ"/>
    <numFmt numFmtId="175" formatCode="0.0"/>
    <numFmt numFmtId="176" formatCode="0.0000"/>
    <numFmt numFmtId="177" formatCode="0.000"/>
    <numFmt numFmtId="178" formatCode="#,##0.0_);\(#,##0.0\)"/>
  </numFmts>
  <fonts count="63">
    <font>
      <sz val="10"/>
      <name val="Arial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0"/>
      <name val="Arial"/>
      <family val="2"/>
    </font>
    <font>
      <sz val="14"/>
      <name val=".vntime"/>
      <family val="0"/>
    </font>
    <font>
      <b/>
      <sz val="12"/>
      <name val="Arial"/>
      <family val="2"/>
    </font>
    <font>
      <b/>
      <sz val="12"/>
      <name val=".VnTimeH"/>
      <family val="2"/>
    </font>
    <font>
      <sz val="12"/>
      <name val=".VnTime"/>
      <family val="0"/>
    </font>
    <font>
      <b/>
      <sz val="12"/>
      <name val=".VnTime"/>
      <family val="2"/>
    </font>
    <font>
      <sz val="8"/>
      <name val=".VnTime"/>
      <family val="0"/>
    </font>
    <font>
      <b/>
      <sz val="14"/>
      <name val=".VnTime"/>
      <family val="2"/>
    </font>
    <font>
      <sz val="14"/>
      <name val=".VnTime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color indexed="10"/>
      <name val=".VnTime"/>
      <family val="2"/>
    </font>
    <font>
      <sz val="14"/>
      <color indexed="12"/>
      <name val=".VnTime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.VnTime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2"/>
      <color indexed="10"/>
      <name val=".VnTime"/>
      <family val="2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8" applyNumberFormat="0" applyFill="0" applyAlignment="0" applyProtection="0"/>
    <xf numFmtId="0" fontId="58" fillId="30" borderId="0" applyNumberFormat="0" applyBorder="0" applyAlignment="0" applyProtection="0"/>
    <xf numFmtId="0" fontId="5" fillId="0" borderId="0">
      <alignment/>
      <protection/>
    </xf>
    <xf numFmtId="0" fontId="0" fillId="31" borderId="9" applyNumberFormat="0" applyFont="0" applyAlignment="0" applyProtection="0"/>
    <xf numFmtId="0" fontId="59" fillId="26" borderId="10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8" fillId="0" borderId="0" xfId="60" applyFont="1" applyProtection="1">
      <alignment/>
      <protection hidden="1"/>
    </xf>
    <xf numFmtId="0" fontId="9" fillId="0" borderId="0" xfId="60" applyFont="1" applyAlignment="1" applyProtection="1">
      <alignment horizontal="center"/>
      <protection hidden="1"/>
    </xf>
    <xf numFmtId="0" fontId="14" fillId="0" borderId="12" xfId="0" applyFont="1" applyFill="1" applyBorder="1" applyAlignment="1">
      <alignment/>
    </xf>
    <xf numFmtId="0" fontId="12" fillId="0" borderId="0" xfId="60" applyFont="1" applyProtection="1">
      <alignment/>
      <protection hidden="1"/>
    </xf>
    <xf numFmtId="0" fontId="12" fillId="0" borderId="0" xfId="60" applyFont="1" applyAlignment="1" applyProtection="1">
      <alignment horizontal="center"/>
      <protection hidden="1"/>
    </xf>
    <xf numFmtId="0" fontId="15" fillId="0" borderId="0" xfId="60" applyFont="1" applyProtection="1">
      <alignment/>
      <protection hidden="1"/>
    </xf>
    <xf numFmtId="0" fontId="12" fillId="32" borderId="0" xfId="60" applyFont="1" applyFill="1" applyProtection="1">
      <alignment/>
      <protection hidden="1"/>
    </xf>
    <xf numFmtId="0" fontId="12" fillId="0" borderId="0" xfId="60" applyFont="1" applyBorder="1" applyProtection="1">
      <alignment/>
      <protection hidden="1"/>
    </xf>
    <xf numFmtId="0" fontId="16" fillId="0" borderId="0" xfId="60" applyFont="1" applyProtection="1">
      <alignment/>
      <protection hidden="1"/>
    </xf>
    <xf numFmtId="0" fontId="8" fillId="0" borderId="0" xfId="60" applyFont="1" applyAlignment="1" applyProtection="1">
      <alignment horizontal="center"/>
      <protection hidden="1"/>
    </xf>
    <xf numFmtId="0" fontId="8" fillId="0" borderId="12" xfId="60" applyFont="1" applyBorder="1" applyAlignment="1" applyProtection="1">
      <alignment horizontal="center"/>
      <protection hidden="1"/>
    </xf>
    <xf numFmtId="0" fontId="8" fillId="0" borderId="12" xfId="60" applyFont="1" applyFill="1" applyBorder="1" applyAlignment="1" applyProtection="1">
      <alignment horizontal="center"/>
      <protection hidden="1"/>
    </xf>
    <xf numFmtId="0" fontId="9" fillId="0" borderId="12" xfId="60" applyFont="1" applyFill="1" applyBorder="1" applyAlignment="1" applyProtection="1">
      <alignment horizontal="center"/>
      <protection hidden="1"/>
    </xf>
    <xf numFmtId="0" fontId="9" fillId="0" borderId="12" xfId="60" applyFont="1" applyBorder="1" applyAlignment="1" applyProtection="1">
      <alignment horizontal="center"/>
      <protection hidden="1"/>
    </xf>
    <xf numFmtId="0" fontId="8" fillId="0" borderId="13" xfId="60" applyFont="1" applyBorder="1" applyAlignment="1" applyProtection="1">
      <alignment horizontal="center"/>
      <protection hidden="1"/>
    </xf>
    <xf numFmtId="0" fontId="8" fillId="0" borderId="14" xfId="60" applyFont="1" applyBorder="1" applyAlignment="1" applyProtection="1">
      <alignment horizontal="center"/>
      <protection hidden="1"/>
    </xf>
    <xf numFmtId="0" fontId="8" fillId="0" borderId="15" xfId="60" applyFont="1" applyBorder="1" applyAlignment="1" applyProtection="1">
      <alignment horizontal="center"/>
      <protection hidden="1"/>
    </xf>
    <xf numFmtId="0" fontId="7" fillId="0" borderId="0" xfId="60" applyFont="1" applyAlignment="1" applyProtection="1">
      <alignment horizontal="center"/>
      <protection hidden="1"/>
    </xf>
    <xf numFmtId="0" fontId="8" fillId="0" borderId="0" xfId="60" applyFont="1" applyAlignment="1" applyProtection="1">
      <alignment horizontal="center"/>
      <protection hidden="1"/>
    </xf>
    <xf numFmtId="0" fontId="9" fillId="0" borderId="16" xfId="60" applyFont="1" applyBorder="1" applyAlignment="1" applyProtection="1">
      <alignment horizontal="center"/>
      <protection hidden="1"/>
    </xf>
    <xf numFmtId="0" fontId="9" fillId="0" borderId="16" xfId="60" applyFont="1" applyFill="1" applyBorder="1" applyAlignment="1" applyProtection="1">
      <alignment horizontal="center"/>
      <protection hidden="1"/>
    </xf>
    <xf numFmtId="0" fontId="9" fillId="0" borderId="0" xfId="60" applyFont="1" applyProtection="1">
      <alignment/>
      <protection hidden="1"/>
    </xf>
    <xf numFmtId="2" fontId="9" fillId="0" borderId="17" xfId="60" applyNumberFormat="1" applyFont="1" applyBorder="1" applyAlignment="1" applyProtection="1">
      <alignment horizontal="center"/>
      <protection hidden="1"/>
    </xf>
    <xf numFmtId="0" fontId="9" fillId="0" borderId="18" xfId="60" applyFont="1" applyFill="1" applyBorder="1" applyAlignment="1" applyProtection="1">
      <alignment horizontal="center"/>
      <protection hidden="1"/>
    </xf>
    <xf numFmtId="0" fontId="9" fillId="0" borderId="19" xfId="60" applyFont="1" applyFill="1" applyBorder="1" applyAlignment="1" applyProtection="1">
      <alignment horizontal="center"/>
      <protection hidden="1"/>
    </xf>
    <xf numFmtId="0" fontId="9" fillId="0" borderId="20" xfId="60" applyFont="1" applyFill="1" applyBorder="1" applyAlignment="1" applyProtection="1">
      <alignment horizontal="center"/>
      <protection hidden="1"/>
    </xf>
    <xf numFmtId="172" fontId="8" fillId="0" borderId="21" xfId="42" applyNumberFormat="1" applyFont="1" applyFill="1" applyBorder="1" applyAlignment="1" applyProtection="1">
      <alignment horizontal="right"/>
      <protection hidden="1"/>
    </xf>
    <xf numFmtId="172" fontId="8" fillId="0" borderId="12" xfId="42" applyNumberFormat="1" applyFont="1" applyFill="1" applyBorder="1" applyAlignment="1" applyProtection="1">
      <alignment horizontal="right"/>
      <protection hidden="1"/>
    </xf>
    <xf numFmtId="172" fontId="8" fillId="0" borderId="16" xfId="42" applyNumberFormat="1" applyFont="1" applyFill="1" applyBorder="1" applyAlignment="1" applyProtection="1">
      <alignment horizontal="right"/>
      <protection hidden="1"/>
    </xf>
    <xf numFmtId="0" fontId="11" fillId="0" borderId="0" xfId="0" applyFont="1" applyBorder="1" applyAlignment="1">
      <alignment/>
    </xf>
    <xf numFmtId="0" fontId="9" fillId="0" borderId="22" xfId="60" applyFont="1" applyBorder="1" applyAlignment="1" applyProtection="1">
      <alignment horizontal="center"/>
      <protection hidden="1"/>
    </xf>
    <xf numFmtId="0" fontId="9" fillId="0" borderId="22" xfId="60" applyFont="1" applyFill="1" applyBorder="1" applyAlignment="1" applyProtection="1">
      <alignment horizontal="center"/>
      <protection hidden="1"/>
    </xf>
    <xf numFmtId="0" fontId="9" fillId="0" borderId="23" xfId="6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left"/>
    </xf>
    <xf numFmtId="0" fontId="17" fillId="0" borderId="0" xfId="60" applyFont="1" applyFill="1" applyProtection="1">
      <alignment/>
      <protection hidden="1"/>
    </xf>
    <xf numFmtId="0" fontId="17" fillId="0" borderId="0" xfId="60" applyFont="1" applyProtection="1">
      <alignment/>
      <protection hidden="1"/>
    </xf>
    <xf numFmtId="0" fontId="17" fillId="0" borderId="0" xfId="60" applyFont="1" applyAlignment="1" applyProtection="1">
      <alignment horizontal="center"/>
      <protection hidden="1"/>
    </xf>
    <xf numFmtId="0" fontId="19" fillId="0" borderId="0" xfId="60" applyFont="1" applyProtection="1">
      <alignment/>
      <protection hidden="1"/>
    </xf>
    <xf numFmtId="0" fontId="17" fillId="32" borderId="0" xfId="60" applyFont="1" applyFill="1" applyProtection="1">
      <alignment/>
      <protection hidden="1"/>
    </xf>
    <xf numFmtId="0" fontId="17" fillId="0" borderId="0" xfId="60" applyFont="1" applyBorder="1" applyAlignment="1" applyProtection="1">
      <alignment horizontal="center"/>
      <protection hidden="1"/>
    </xf>
    <xf numFmtId="0" fontId="17" fillId="0" borderId="0" xfId="60" applyFont="1" applyBorder="1" applyProtection="1">
      <alignment/>
      <protection hidden="1"/>
    </xf>
    <xf numFmtId="0" fontId="18" fillId="0" borderId="0" xfId="60" applyFont="1" applyBorder="1" applyAlignment="1" applyProtection="1">
      <alignment horizontal="center"/>
      <protection hidden="1"/>
    </xf>
    <xf numFmtId="0" fontId="18" fillId="0" borderId="0" xfId="60" applyFont="1" applyBorder="1" applyProtection="1">
      <alignment/>
      <protection hidden="1"/>
    </xf>
    <xf numFmtId="0" fontId="18" fillId="0" borderId="0" xfId="60" applyFont="1" applyProtection="1">
      <alignment/>
      <protection hidden="1"/>
    </xf>
    <xf numFmtId="0" fontId="19" fillId="0" borderId="0" xfId="60" applyFont="1" applyBorder="1" applyAlignment="1" applyProtection="1">
      <alignment horizontal="center"/>
      <protection hidden="1"/>
    </xf>
    <xf numFmtId="0" fontId="19" fillId="0" borderId="0" xfId="60" applyFont="1" applyBorder="1" applyProtection="1">
      <alignment/>
      <protection hidden="1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0" xfId="60" applyFont="1" applyProtection="1">
      <alignment/>
      <protection hidden="1"/>
    </xf>
    <xf numFmtId="0" fontId="15" fillId="0" borderId="12" xfId="60" applyFont="1" applyBorder="1" applyProtection="1">
      <alignment/>
      <protection hidden="1"/>
    </xf>
    <xf numFmtId="0" fontId="15" fillId="0" borderId="0" xfId="60" applyFont="1" applyProtection="1">
      <alignment/>
      <protection hidden="1"/>
    </xf>
    <xf numFmtId="0" fontId="5" fillId="0" borderId="0" xfId="60" applyFont="1" applyBorder="1" applyAlignment="1" applyProtection="1">
      <alignment horizontal="center"/>
      <protection hidden="1"/>
    </xf>
    <xf numFmtId="0" fontId="5" fillId="0" borderId="0" xfId="60" applyFont="1" applyBorder="1" applyProtection="1">
      <alignment/>
      <protection hidden="1"/>
    </xf>
    <xf numFmtId="0" fontId="16" fillId="0" borderId="0" xfId="60" applyFont="1" applyBorder="1" applyProtection="1">
      <alignment/>
      <protection hidden="1"/>
    </xf>
    <xf numFmtId="0" fontId="16" fillId="0" borderId="12" xfId="60" applyFont="1" applyBorder="1" applyProtection="1">
      <alignment/>
      <protection hidden="1"/>
    </xf>
    <xf numFmtId="0" fontId="16" fillId="0" borderId="0" xfId="60" applyFont="1" applyProtection="1">
      <alignment/>
      <protection hidden="1"/>
    </xf>
    <xf numFmtId="0" fontId="15" fillId="0" borderId="0" xfId="60" applyFont="1" applyBorder="1" applyAlignment="1" applyProtection="1">
      <alignment horizontal="center"/>
      <protection hidden="1"/>
    </xf>
    <xf numFmtId="0" fontId="15" fillId="0" borderId="0" xfId="60" applyFont="1" applyBorder="1" applyProtection="1">
      <alignment/>
      <protection hidden="1"/>
    </xf>
    <xf numFmtId="0" fontId="5" fillId="0" borderId="0" xfId="60" applyFont="1" applyAlignment="1" applyProtection="1">
      <alignment horizontal="center"/>
      <protection hidden="1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60" applyFont="1" applyBorder="1" applyAlignment="1" applyProtection="1">
      <alignment horizontal="center"/>
      <protection hidden="1"/>
    </xf>
    <xf numFmtId="2" fontId="17" fillId="0" borderId="12" xfId="0" applyNumberFormat="1" applyFont="1" applyBorder="1" applyAlignment="1">
      <alignment horizontal="center"/>
    </xf>
    <xf numFmtId="2" fontId="17" fillId="0" borderId="12" xfId="60" applyNumberFormat="1" applyFont="1" applyBorder="1" applyAlignment="1" applyProtection="1">
      <alignment horizontal="center"/>
      <protection hidden="1"/>
    </xf>
    <xf numFmtId="0" fontId="5" fillId="32" borderId="0" xfId="60" applyFont="1" applyFill="1" applyProtection="1">
      <alignment/>
      <protection hidden="1"/>
    </xf>
    <xf numFmtId="175" fontId="8" fillId="0" borderId="12" xfId="60" applyNumberFormat="1" applyFont="1" applyBorder="1" applyProtection="1">
      <alignment/>
      <protection hidden="1"/>
    </xf>
    <xf numFmtId="0" fontId="20" fillId="0" borderId="12" xfId="0" applyFont="1" applyFill="1" applyBorder="1" applyAlignment="1">
      <alignment/>
    </xf>
    <xf numFmtId="2" fontId="21" fillId="0" borderId="12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20" fillId="0" borderId="12" xfId="0" applyNumberFormat="1" applyFont="1" applyFill="1" applyBorder="1" applyAlignment="1">
      <alignment horizontal="center"/>
    </xf>
    <xf numFmtId="0" fontId="21" fillId="0" borderId="0" xfId="60" applyFont="1" applyFill="1" applyProtection="1">
      <alignment/>
      <protection hidden="1"/>
    </xf>
    <xf numFmtId="0" fontId="21" fillId="0" borderId="0" xfId="60" applyFont="1" applyFill="1" applyAlignment="1" applyProtection="1">
      <alignment horizontal="center"/>
      <protection hidden="1"/>
    </xf>
    <xf numFmtId="0" fontId="21" fillId="0" borderId="0" xfId="6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6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left"/>
    </xf>
    <xf numFmtId="0" fontId="20" fillId="0" borderId="0" xfId="60" applyFont="1" applyFill="1" applyProtection="1">
      <alignment/>
      <protection hidden="1"/>
    </xf>
    <xf numFmtId="0" fontId="20" fillId="0" borderId="0" xfId="60" applyFont="1" applyFill="1" applyAlignment="1" applyProtection="1">
      <alignment horizontal="center"/>
      <protection hidden="1"/>
    </xf>
    <xf numFmtId="0" fontId="21" fillId="0" borderId="24" xfId="60" applyFont="1" applyFill="1" applyBorder="1" applyProtection="1">
      <alignment/>
      <protection hidden="1"/>
    </xf>
    <xf numFmtId="0" fontId="21" fillId="0" borderId="4" xfId="60" applyFont="1" applyFill="1" applyBorder="1" applyProtection="1">
      <alignment/>
      <protection hidden="1"/>
    </xf>
    <xf numFmtId="0" fontId="18" fillId="0" borderId="12" xfId="60" applyFont="1" applyBorder="1" applyProtection="1">
      <alignment/>
      <protection hidden="1"/>
    </xf>
    <xf numFmtId="0" fontId="19" fillId="0" borderId="12" xfId="60" applyFont="1" applyBorder="1" applyProtection="1">
      <alignment/>
      <protection hidden="1"/>
    </xf>
    <xf numFmtId="175" fontId="21" fillId="0" borderId="12" xfId="60" applyNumberFormat="1" applyFont="1" applyBorder="1" applyProtection="1">
      <alignment/>
      <protection hidden="1"/>
    </xf>
    <xf numFmtId="1" fontId="21" fillId="0" borderId="0" xfId="60" applyNumberFormat="1" applyFont="1" applyFill="1" applyProtection="1">
      <alignment/>
      <protection hidden="1"/>
    </xf>
    <xf numFmtId="0" fontId="20" fillId="0" borderId="0" xfId="60" applyNumberFormat="1" applyFont="1" applyFill="1" applyProtection="1">
      <alignment/>
      <protection hidden="1"/>
    </xf>
    <xf numFmtId="175" fontId="9" fillId="0" borderId="16" xfId="60" applyNumberFormat="1" applyFont="1" applyBorder="1" applyAlignment="1" applyProtection="1">
      <alignment horizontal="center"/>
      <protection hidden="1"/>
    </xf>
    <xf numFmtId="175" fontId="9" fillId="0" borderId="17" xfId="60" applyNumberFormat="1" applyFont="1" applyBorder="1" applyAlignment="1" applyProtection="1">
      <alignment horizontal="center"/>
      <protection hidden="1"/>
    </xf>
    <xf numFmtId="175" fontId="9" fillId="0" borderId="22" xfId="60" applyNumberFormat="1" applyFont="1" applyBorder="1" applyAlignment="1" applyProtection="1">
      <alignment horizontal="center"/>
      <protection hidden="1"/>
    </xf>
    <xf numFmtId="175" fontId="8" fillId="0" borderId="0" xfId="60" applyNumberFormat="1" applyFont="1" applyAlignment="1" applyProtection="1">
      <alignment horizontal="center"/>
      <protection hidden="1"/>
    </xf>
    <xf numFmtId="175" fontId="8" fillId="0" borderId="21" xfId="44" applyNumberFormat="1" applyFont="1" applyBorder="1" applyAlignment="1" applyProtection="1">
      <alignment horizontal="center"/>
      <protection hidden="1"/>
    </xf>
    <xf numFmtId="175" fontId="8" fillId="0" borderId="12" xfId="44" applyNumberFormat="1" applyFont="1" applyBorder="1" applyAlignment="1" applyProtection="1">
      <alignment horizontal="center"/>
      <protection hidden="1"/>
    </xf>
    <xf numFmtId="175" fontId="8" fillId="0" borderId="16" xfId="44" applyNumberFormat="1" applyFont="1" applyBorder="1" applyAlignment="1" applyProtection="1">
      <alignment horizontal="center"/>
      <protection hidden="1"/>
    </xf>
    <xf numFmtId="175" fontId="9" fillId="0" borderId="22" xfId="60" applyNumberFormat="1" applyFont="1" applyFill="1" applyBorder="1" applyAlignment="1" applyProtection="1">
      <alignment horizontal="center"/>
      <protection hidden="1"/>
    </xf>
    <xf numFmtId="175" fontId="9" fillId="0" borderId="16" xfId="60" applyNumberFormat="1" applyFont="1" applyFill="1" applyBorder="1" applyAlignment="1" applyProtection="1">
      <alignment horizontal="center"/>
      <protection hidden="1"/>
    </xf>
    <xf numFmtId="0" fontId="9" fillId="0" borderId="25" xfId="60" applyFont="1" applyFill="1" applyBorder="1" applyAlignment="1" applyProtection="1">
      <alignment horizontal="center"/>
      <protection hidden="1"/>
    </xf>
    <xf numFmtId="0" fontId="9" fillId="0" borderId="26" xfId="60" applyFont="1" applyFill="1" applyBorder="1" applyAlignment="1" applyProtection="1">
      <alignment horizontal="center"/>
      <protection hidden="1"/>
    </xf>
    <xf numFmtId="0" fontId="9" fillId="0" borderId="27" xfId="60" applyFont="1" applyFill="1" applyBorder="1" applyAlignment="1" applyProtection="1">
      <alignment horizontal="center"/>
      <protection hidden="1"/>
    </xf>
    <xf numFmtId="0" fontId="8" fillId="0" borderId="18" xfId="60" applyFont="1" applyBorder="1" applyAlignment="1" applyProtection="1">
      <alignment horizontal="center"/>
      <protection hidden="1"/>
    </xf>
    <xf numFmtId="0" fontId="8" fillId="0" borderId="19" xfId="60" applyFont="1" applyBorder="1" applyAlignment="1" applyProtection="1">
      <alignment horizontal="center"/>
      <protection hidden="1"/>
    </xf>
    <xf numFmtId="0" fontId="8" fillId="0" borderId="20" xfId="60" applyFont="1" applyBorder="1" applyAlignment="1" applyProtection="1">
      <alignment horizontal="center"/>
      <protection hidden="1"/>
    </xf>
    <xf numFmtId="43" fontId="8" fillId="0" borderId="28" xfId="44" applyNumberFormat="1" applyFont="1" applyBorder="1" applyAlignment="1" applyProtection="1">
      <alignment horizontal="center"/>
      <protection hidden="1"/>
    </xf>
    <xf numFmtId="43" fontId="8" fillId="0" borderId="24" xfId="44" applyNumberFormat="1" applyFont="1" applyBorder="1" applyAlignment="1" applyProtection="1">
      <alignment horizontal="center"/>
      <protection hidden="1"/>
    </xf>
    <xf numFmtId="43" fontId="8" fillId="0" borderId="29" xfId="44" applyNumberFormat="1" applyFont="1" applyBorder="1" applyAlignment="1" applyProtection="1">
      <alignment horizontal="center"/>
      <protection hidden="1"/>
    </xf>
    <xf numFmtId="172" fontId="8" fillId="0" borderId="30" xfId="44" applyNumberFormat="1" applyFont="1" applyFill="1" applyBorder="1" applyAlignment="1" applyProtection="1">
      <alignment horizontal="right"/>
      <protection hidden="1"/>
    </xf>
    <xf numFmtId="172" fontId="8" fillId="0" borderId="31" xfId="44" applyNumberFormat="1" applyFont="1" applyFill="1" applyBorder="1" applyAlignment="1" applyProtection="1">
      <alignment horizontal="right"/>
      <protection hidden="1"/>
    </xf>
    <xf numFmtId="0" fontId="9" fillId="0" borderId="32" xfId="60" applyFont="1" applyFill="1" applyBorder="1" applyAlignment="1" applyProtection="1">
      <alignment horizontal="center"/>
      <protection hidden="1"/>
    </xf>
    <xf numFmtId="0" fontId="8" fillId="0" borderId="33" xfId="60" applyFont="1" applyBorder="1" applyAlignment="1" applyProtection="1">
      <alignment horizontal="center"/>
      <protection hidden="1"/>
    </xf>
    <xf numFmtId="175" fontId="8" fillId="0" borderId="22" xfId="44" applyNumberFormat="1" applyFont="1" applyBorder="1" applyAlignment="1" applyProtection="1">
      <alignment horizontal="center"/>
      <protection hidden="1"/>
    </xf>
    <xf numFmtId="172" fontId="8" fillId="0" borderId="22" xfId="42" applyNumberFormat="1" applyFont="1" applyFill="1" applyBorder="1" applyAlignment="1" applyProtection="1">
      <alignment horizontal="right"/>
      <protection hidden="1"/>
    </xf>
    <xf numFmtId="43" fontId="8" fillId="0" borderId="34" xfId="44" applyNumberFormat="1" applyFont="1" applyBorder="1" applyAlignment="1" applyProtection="1">
      <alignment horizontal="center"/>
      <protection hidden="1"/>
    </xf>
    <xf numFmtId="172" fontId="8" fillId="0" borderId="35" xfId="44" applyNumberFormat="1" applyFont="1" applyFill="1" applyBorder="1" applyAlignment="1" applyProtection="1">
      <alignment horizontal="right"/>
      <protection hidden="1"/>
    </xf>
    <xf numFmtId="0" fontId="9" fillId="0" borderId="36" xfId="60" applyFont="1" applyBorder="1" applyAlignment="1" applyProtection="1" quotePrefix="1">
      <alignment horizontal="center"/>
      <protection hidden="1"/>
    </xf>
    <xf numFmtId="2" fontId="9" fillId="0" borderId="37" xfId="60" applyNumberFormat="1" applyFont="1" applyFill="1" applyBorder="1" applyAlignment="1" applyProtection="1">
      <alignment horizontal="center"/>
      <protection hidden="1"/>
    </xf>
    <xf numFmtId="9" fontId="21" fillId="0" borderId="0" xfId="63" applyFont="1" applyFill="1" applyAlignment="1" applyProtection="1">
      <alignment/>
      <protection hidden="1"/>
    </xf>
    <xf numFmtId="0" fontId="21" fillId="0" borderId="12" xfId="0" applyFont="1" applyFill="1" applyBorder="1" applyAlignment="1">
      <alignment horizontal="center"/>
    </xf>
    <xf numFmtId="2" fontId="20" fillId="0" borderId="12" xfId="60" applyNumberFormat="1" applyFont="1" applyFill="1" applyBorder="1" applyAlignment="1" applyProtection="1">
      <alignment horizontal="center"/>
      <protection hidden="1"/>
    </xf>
    <xf numFmtId="0" fontId="21" fillId="0" borderId="12" xfId="60" applyFont="1" applyFill="1" applyBorder="1" applyAlignment="1" applyProtection="1">
      <alignment horizontal="center"/>
      <protection hidden="1"/>
    </xf>
    <xf numFmtId="2" fontId="22" fillId="0" borderId="12" xfId="0" applyNumberFormat="1" applyFont="1" applyBorder="1" applyAlignment="1">
      <alignment horizontal="right" vertical="center"/>
    </xf>
    <xf numFmtId="2" fontId="21" fillId="0" borderId="12" xfId="0" applyNumberFormat="1" applyFont="1" applyBorder="1" applyAlignment="1">
      <alignment/>
    </xf>
    <xf numFmtId="9" fontId="20" fillId="0" borderId="38" xfId="63" applyFont="1" applyFill="1" applyBorder="1" applyAlignment="1" applyProtection="1">
      <alignment horizontal="center"/>
      <protection hidden="1"/>
    </xf>
    <xf numFmtId="9" fontId="20" fillId="0" borderId="39" xfId="63" applyFont="1" applyFill="1" applyBorder="1" applyAlignment="1" applyProtection="1">
      <alignment horizontal="center"/>
      <protection hidden="1"/>
    </xf>
    <xf numFmtId="9" fontId="21" fillId="0" borderId="39" xfId="63" applyFont="1" applyFill="1" applyBorder="1" applyAlignment="1" applyProtection="1">
      <alignment/>
      <protection hidden="1"/>
    </xf>
    <xf numFmtId="9" fontId="21" fillId="0" borderId="40" xfId="63" applyFont="1" applyFill="1" applyBorder="1" applyAlignment="1" applyProtection="1">
      <alignment/>
      <protection hidden="1"/>
    </xf>
    <xf numFmtId="0" fontId="17" fillId="0" borderId="12" xfId="60" applyFont="1" applyBorder="1" applyAlignment="1" applyProtection="1">
      <alignment horizontal="center"/>
      <protection hidden="1"/>
    </xf>
    <xf numFmtId="0" fontId="8" fillId="0" borderId="0" xfId="60" applyFont="1" applyProtection="1">
      <alignment/>
      <protection hidden="1"/>
    </xf>
    <xf numFmtId="0" fontId="20" fillId="0" borderId="22" xfId="60" applyFont="1" applyFill="1" applyBorder="1" applyAlignment="1" applyProtection="1">
      <alignment horizontal="center"/>
      <protection hidden="1"/>
    </xf>
    <xf numFmtId="2" fontId="8" fillId="0" borderId="12" xfId="0" applyNumberFormat="1" applyFont="1" applyBorder="1" applyAlignment="1">
      <alignment horizontal="center"/>
    </xf>
    <xf numFmtId="2" fontId="8" fillId="0" borderId="12" xfId="60" applyNumberFormat="1" applyFont="1" applyBorder="1" applyAlignment="1" applyProtection="1">
      <alignment horizontal="center"/>
      <protection hidden="1"/>
    </xf>
    <xf numFmtId="2" fontId="23" fillId="0" borderId="12" xfId="0" applyNumberFormat="1" applyFont="1" applyBorder="1" applyAlignment="1">
      <alignment horizontal="center"/>
    </xf>
    <xf numFmtId="0" fontId="8" fillId="0" borderId="0" xfId="60" applyFont="1" applyBorder="1" applyAlignment="1" applyProtection="1">
      <alignment horizontal="center"/>
      <protection hidden="1"/>
    </xf>
    <xf numFmtId="0" fontId="8" fillId="0" borderId="0" xfId="60" applyFont="1" applyBorder="1" applyProtection="1">
      <alignment/>
      <protection hidden="1"/>
    </xf>
    <xf numFmtId="0" fontId="24" fillId="0" borderId="0" xfId="60" applyFont="1" applyBorder="1" applyAlignment="1" applyProtection="1">
      <alignment horizontal="center"/>
      <protection hidden="1"/>
    </xf>
    <xf numFmtId="0" fontId="24" fillId="0" borderId="0" xfId="60" applyFont="1" applyBorder="1" applyProtection="1">
      <alignment/>
      <protection hidden="1"/>
    </xf>
    <xf numFmtId="0" fontId="24" fillId="0" borderId="12" xfId="60" applyFont="1" applyBorder="1" applyProtection="1">
      <alignment/>
      <protection hidden="1"/>
    </xf>
    <xf numFmtId="0" fontId="24" fillId="0" borderId="0" xfId="60" applyFont="1" applyProtection="1">
      <alignment/>
      <protection hidden="1"/>
    </xf>
    <xf numFmtId="0" fontId="23" fillId="0" borderId="0" xfId="60" applyFont="1" applyBorder="1" applyAlignment="1" applyProtection="1">
      <alignment horizontal="center"/>
      <protection hidden="1"/>
    </xf>
    <xf numFmtId="0" fontId="23" fillId="0" borderId="0" xfId="60" applyFont="1" applyBorder="1" applyProtection="1">
      <alignment/>
      <protection hidden="1"/>
    </xf>
    <xf numFmtId="0" fontId="23" fillId="0" borderId="12" xfId="60" applyFont="1" applyBorder="1" applyProtection="1">
      <alignment/>
      <protection hidden="1"/>
    </xf>
    <xf numFmtId="0" fontId="23" fillId="0" borderId="0" xfId="60" applyFont="1" applyProtection="1">
      <alignment/>
      <protection hidden="1"/>
    </xf>
    <xf numFmtId="175" fontId="8" fillId="0" borderId="12" xfId="60" applyNumberFormat="1" applyFont="1" applyBorder="1" applyProtection="1">
      <alignment/>
      <protection hidden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0" applyFont="1" applyFill="1" applyBorder="1" applyProtection="1">
      <alignment/>
      <protection hidden="1"/>
    </xf>
    <xf numFmtId="0" fontId="9" fillId="0" borderId="0" xfId="60" applyFont="1" applyBorder="1" applyProtection="1">
      <alignment/>
      <protection hidden="1"/>
    </xf>
    <xf numFmtId="0" fontId="25" fillId="0" borderId="0" xfId="60" applyFont="1" applyBorder="1" applyProtection="1">
      <alignment/>
      <protection hidden="1"/>
    </xf>
    <xf numFmtId="0" fontId="26" fillId="0" borderId="0" xfId="60" applyFont="1" applyBorder="1" applyProtection="1">
      <alignment/>
      <protection hidden="1"/>
    </xf>
    <xf numFmtId="2" fontId="9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 vertical="center"/>
    </xf>
    <xf numFmtId="0" fontId="21" fillId="0" borderId="12" xfId="0" applyNumberFormat="1" applyFont="1" applyBorder="1" applyAlignment="1">
      <alignment/>
    </xf>
    <xf numFmtId="0" fontId="21" fillId="0" borderId="12" xfId="60" applyFont="1" applyBorder="1" applyAlignment="1" applyProtection="1">
      <alignment horizontal="center"/>
      <protection hidden="1"/>
    </xf>
    <xf numFmtId="2" fontId="21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/>
    </xf>
    <xf numFmtId="0" fontId="21" fillId="0" borderId="12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>
      <alignment/>
      <protection/>
    </xf>
    <xf numFmtId="0" fontId="9" fillId="0" borderId="0" xfId="0" applyFont="1" applyAlignment="1">
      <alignment/>
    </xf>
    <xf numFmtId="0" fontId="9" fillId="0" borderId="0" xfId="60" applyFont="1" applyBorder="1">
      <alignment/>
      <protection/>
    </xf>
    <xf numFmtId="0" fontId="8" fillId="0" borderId="12" xfId="0" applyFont="1" applyBorder="1" applyAlignment="1">
      <alignment horizontal="center"/>
    </xf>
    <xf numFmtId="0" fontId="21" fillId="0" borderId="12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>
      <alignment horizontal="center"/>
    </xf>
    <xf numFmtId="0" fontId="21" fillId="0" borderId="12" xfId="6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0" fillId="0" borderId="0" xfId="60" applyNumberFormat="1" applyFont="1" applyFill="1" applyBorder="1" applyAlignment="1" applyProtection="1">
      <alignment horizontal="center"/>
      <protection hidden="1"/>
    </xf>
    <xf numFmtId="0" fontId="9" fillId="0" borderId="13" xfId="60" applyFont="1" applyBorder="1">
      <alignment/>
      <protection/>
    </xf>
    <xf numFmtId="0" fontId="7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2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60" applyFont="1" applyFill="1" applyBorder="1" applyAlignment="1">
      <alignment horizontal="center"/>
      <protection/>
    </xf>
    <xf numFmtId="0" fontId="21" fillId="0" borderId="12" xfId="0" applyFont="1" applyFill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60" applyFont="1" applyBorder="1" applyAlignment="1" applyProtection="1">
      <alignment/>
      <protection hidden="1"/>
    </xf>
    <xf numFmtId="0" fontId="8" fillId="0" borderId="14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1" fillId="0" borderId="4" xfId="0" applyFont="1" applyFill="1" applyBorder="1" applyAlignment="1">
      <alignment/>
    </xf>
    <xf numFmtId="0" fontId="21" fillId="0" borderId="4" xfId="0" applyFont="1" applyFill="1" applyBorder="1" applyAlignment="1">
      <alignment horizontal="center"/>
    </xf>
    <xf numFmtId="2" fontId="21" fillId="0" borderId="4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0" xfId="60" applyFont="1" applyFill="1" applyBorder="1" applyAlignment="1" applyProtection="1">
      <alignment horizontal="center"/>
      <protection hidden="1"/>
    </xf>
    <xf numFmtId="0" fontId="8" fillId="0" borderId="0" xfId="60" applyFont="1" applyFill="1" applyBorder="1" applyAlignment="1" applyProtection="1">
      <alignment/>
      <protection hidden="1"/>
    </xf>
    <xf numFmtId="0" fontId="27" fillId="0" borderId="0" xfId="60" applyFont="1" applyBorder="1" applyAlignment="1" applyProtection="1">
      <alignment horizontal="center"/>
      <protection hidden="1"/>
    </xf>
    <xf numFmtId="0" fontId="9" fillId="0" borderId="0" xfId="6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9" fillId="0" borderId="28" xfId="60" applyFont="1" applyBorder="1" applyAlignment="1" applyProtection="1">
      <alignment horizontal="center"/>
      <protection hidden="1"/>
    </xf>
    <xf numFmtId="0" fontId="9" fillId="0" borderId="42" xfId="60" applyFont="1" applyBorder="1" applyAlignment="1" applyProtection="1">
      <alignment horizontal="center"/>
      <protection hidden="1"/>
    </xf>
    <xf numFmtId="0" fontId="9" fillId="0" borderId="43" xfId="60" applyFont="1" applyBorder="1" applyAlignment="1" applyProtection="1">
      <alignment horizontal="center"/>
      <protection hidden="1"/>
    </xf>
    <xf numFmtId="0" fontId="9" fillId="0" borderId="40" xfId="60" applyFont="1" applyFill="1" applyBorder="1" applyAlignment="1" applyProtection="1">
      <alignment horizontal="center" vertical="center"/>
      <protection hidden="1"/>
    </xf>
    <xf numFmtId="0" fontId="9" fillId="0" borderId="44" xfId="60" applyFont="1" applyFill="1" applyBorder="1" applyAlignment="1" applyProtection="1">
      <alignment horizontal="center" vertical="center"/>
      <protection hidden="1"/>
    </xf>
    <xf numFmtId="0" fontId="9" fillId="0" borderId="38" xfId="60" applyFont="1" applyBorder="1" applyAlignment="1" applyProtection="1">
      <alignment horizontal="center"/>
      <protection hidden="1"/>
    </xf>
    <xf numFmtId="0" fontId="9" fillId="0" borderId="45" xfId="60" applyFont="1" applyBorder="1" applyAlignment="1" applyProtection="1">
      <alignment horizontal="center"/>
      <protection hidden="1"/>
    </xf>
    <xf numFmtId="0" fontId="9" fillId="0" borderId="14" xfId="60" applyFont="1" applyBorder="1" applyAlignment="1" applyProtection="1">
      <alignment horizontal="center"/>
      <protection hidden="1"/>
    </xf>
    <xf numFmtId="0" fontId="9" fillId="0" borderId="13" xfId="60" applyFont="1" applyBorder="1" applyAlignment="1" applyProtection="1">
      <alignment horizontal="center"/>
      <protection hidden="1"/>
    </xf>
    <xf numFmtId="0" fontId="9" fillId="0" borderId="15" xfId="60" applyFont="1" applyBorder="1" applyAlignment="1" applyProtection="1">
      <alignment horizontal="center"/>
      <protection hidden="1"/>
    </xf>
    <xf numFmtId="0" fontId="9" fillId="0" borderId="46" xfId="60" applyFont="1" applyFill="1" applyBorder="1" applyAlignment="1" applyProtection="1">
      <alignment horizontal="center" vertical="center"/>
      <protection hidden="1"/>
    </xf>
    <xf numFmtId="0" fontId="9" fillId="0" borderId="23" xfId="60" applyFont="1" applyBorder="1" applyAlignment="1" applyProtection="1">
      <alignment horizontal="center"/>
      <protection hidden="1"/>
    </xf>
    <xf numFmtId="0" fontId="7" fillId="0" borderId="0" xfId="60" applyFont="1" applyAlignment="1" applyProtection="1">
      <alignment horizontal="center"/>
      <protection hidden="1"/>
    </xf>
    <xf numFmtId="0" fontId="9" fillId="0" borderId="39" xfId="60" applyFont="1" applyFill="1" applyBorder="1" applyAlignment="1" applyProtection="1">
      <alignment horizontal="center" vertical="center"/>
      <protection hidden="1"/>
    </xf>
    <xf numFmtId="0" fontId="9" fillId="0" borderId="47" xfId="60" applyFont="1" applyFill="1" applyBorder="1" applyAlignment="1" applyProtection="1">
      <alignment horizontal="center" vertical="center"/>
      <protection hidden="1"/>
    </xf>
    <xf numFmtId="0" fontId="9" fillId="0" borderId="28" xfId="60" applyFont="1" applyFill="1" applyBorder="1" applyAlignment="1" applyProtection="1">
      <alignment horizontal="center"/>
      <protection hidden="1"/>
    </xf>
    <xf numFmtId="0" fontId="9" fillId="0" borderId="42" xfId="60" applyFont="1" applyFill="1" applyBorder="1" applyAlignment="1" applyProtection="1">
      <alignment horizontal="center"/>
      <protection hidden="1"/>
    </xf>
    <xf numFmtId="0" fontId="9" fillId="0" borderId="43" xfId="60" applyFont="1" applyFill="1" applyBorder="1" applyAlignment="1" applyProtection="1">
      <alignment horizontal="center"/>
      <protection hidden="1"/>
    </xf>
    <xf numFmtId="0" fontId="9" fillId="0" borderId="24" xfId="60" applyFont="1" applyBorder="1" applyAlignment="1" applyProtection="1">
      <alignment horizontal="left"/>
      <protection hidden="1"/>
    </xf>
    <xf numFmtId="0" fontId="9" fillId="0" borderId="4" xfId="60" applyFont="1" applyBorder="1" applyAlignment="1" applyProtection="1">
      <alignment horizontal="left"/>
      <protection hidden="1"/>
    </xf>
    <xf numFmtId="0" fontId="9" fillId="0" borderId="41" xfId="60" applyFont="1" applyBorder="1" applyAlignment="1" applyProtection="1">
      <alignment horizontal="left"/>
      <protection hidden="1"/>
    </xf>
    <xf numFmtId="0" fontId="7" fillId="0" borderId="34" xfId="60" applyFont="1" applyBorder="1" applyAlignment="1" applyProtection="1">
      <alignment horizontal="center"/>
      <protection hidden="1"/>
    </xf>
    <xf numFmtId="0" fontId="7" fillId="0" borderId="48" xfId="60" applyFont="1" applyBorder="1" applyAlignment="1" applyProtection="1">
      <alignment horizontal="center"/>
      <protection hidden="1"/>
    </xf>
    <xf numFmtId="0" fontId="7" fillId="0" borderId="49" xfId="60" applyFont="1" applyBorder="1" applyAlignment="1" applyProtection="1">
      <alignment horizontal="center"/>
      <protection hidden="1"/>
    </xf>
    <xf numFmtId="0" fontId="7" fillId="0" borderId="50" xfId="60" applyFont="1" applyBorder="1" applyAlignment="1" applyProtection="1">
      <alignment horizontal="center"/>
      <protection hidden="1"/>
    </xf>
    <xf numFmtId="0" fontId="7" fillId="0" borderId="0" xfId="60" applyFont="1" applyBorder="1" applyAlignment="1" applyProtection="1">
      <alignment horizontal="center"/>
      <protection hidden="1"/>
    </xf>
    <xf numFmtId="0" fontId="7" fillId="0" borderId="51" xfId="60" applyFont="1" applyBorder="1" applyAlignment="1" applyProtection="1">
      <alignment horizontal="center"/>
      <protection hidden="1"/>
    </xf>
    <xf numFmtId="0" fontId="9" fillId="0" borderId="14" xfId="60" applyFont="1" applyBorder="1" applyAlignment="1" applyProtection="1">
      <alignment horizontal="left"/>
      <protection hidden="1"/>
    </xf>
    <xf numFmtId="0" fontId="9" fillId="0" borderId="13" xfId="60" applyFont="1" applyBorder="1" applyAlignment="1" applyProtection="1">
      <alignment horizontal="left"/>
      <protection hidden="1"/>
    </xf>
    <xf numFmtId="0" fontId="9" fillId="0" borderId="15" xfId="60" applyFont="1" applyBorder="1" applyAlignment="1" applyProtection="1">
      <alignment horizontal="left"/>
      <protection hidden="1"/>
    </xf>
    <xf numFmtId="0" fontId="27" fillId="0" borderId="0" xfId="60" applyFont="1" applyAlignment="1" applyProtection="1">
      <alignment horizontal="center"/>
      <protection hidden="1"/>
    </xf>
    <xf numFmtId="0" fontId="9" fillId="0" borderId="0" xfId="6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34" xfId="60" applyFont="1" applyFill="1" applyBorder="1" applyAlignment="1" applyProtection="1">
      <alignment horizontal="center"/>
      <protection hidden="1"/>
    </xf>
    <xf numFmtId="0" fontId="20" fillId="0" borderId="48" xfId="60" applyFont="1" applyFill="1" applyBorder="1" applyAlignment="1" applyProtection="1">
      <alignment horizontal="center"/>
      <protection hidden="1"/>
    </xf>
    <xf numFmtId="0" fontId="20" fillId="0" borderId="49" xfId="60" applyFont="1" applyFill="1" applyBorder="1" applyAlignment="1" applyProtection="1">
      <alignment horizontal="center"/>
      <protection hidden="1"/>
    </xf>
    <xf numFmtId="0" fontId="20" fillId="0" borderId="50" xfId="60" applyFont="1" applyFill="1" applyBorder="1" applyAlignment="1" applyProtection="1">
      <alignment horizontal="center"/>
      <protection hidden="1"/>
    </xf>
    <xf numFmtId="0" fontId="20" fillId="0" borderId="0" xfId="60" applyFont="1" applyFill="1" applyBorder="1" applyAlignment="1" applyProtection="1">
      <alignment horizontal="center"/>
      <protection hidden="1"/>
    </xf>
    <xf numFmtId="0" fontId="20" fillId="0" borderId="51" xfId="60" applyFont="1" applyFill="1" applyBorder="1" applyAlignment="1" applyProtection="1">
      <alignment horizontal="center"/>
      <protection hidden="1"/>
    </xf>
    <xf numFmtId="0" fontId="20" fillId="0" borderId="12" xfId="60" applyFont="1" applyBorder="1" applyAlignment="1" applyProtection="1">
      <alignment horizontal="center"/>
      <protection hidden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khoi 10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khoi 1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H13" sqref="A1:J42"/>
    </sheetView>
  </sheetViews>
  <sheetFormatPr defaultColWidth="12.57421875" defaultRowHeight="18.75" customHeight="1"/>
  <cols>
    <col min="1" max="1" width="5.00390625" style="60" bestFit="1" customWidth="1"/>
    <col min="2" max="2" width="29.57421875" style="50" customWidth="1"/>
    <col min="3" max="10" width="7.7109375" style="50" customWidth="1"/>
    <col min="11" max="16384" width="12.57421875" style="50" customWidth="1"/>
  </cols>
  <sheetData>
    <row r="1" spans="1:10" ht="18.75" customHeight="1">
      <c r="A1" s="252" t="s">
        <v>353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0" ht="18.75" customHeight="1">
      <c r="A3" s="11">
        <v>1</v>
      </c>
      <c r="B3" s="69" t="s">
        <v>46</v>
      </c>
      <c r="C3" s="70">
        <v>6</v>
      </c>
      <c r="D3" s="70">
        <v>5.75</v>
      </c>
      <c r="E3" s="70">
        <v>5</v>
      </c>
      <c r="F3" s="70">
        <v>7</v>
      </c>
      <c r="G3" s="121">
        <v>5.75</v>
      </c>
      <c r="H3" s="122">
        <v>9.25</v>
      </c>
      <c r="I3" s="72">
        <f aca="true" t="shared" si="0" ref="I3:I41">(F3+G3+H3)/3</f>
        <v>7.333333333333333</v>
      </c>
      <c r="J3" s="119">
        <f aca="true" t="shared" si="1" ref="J3:J41">C3+D3+E3+F3+G3+H3</f>
        <v>38.75</v>
      </c>
    </row>
    <row r="4" spans="1:10" ht="18.75" customHeight="1">
      <c r="A4" s="11">
        <v>2</v>
      </c>
      <c r="B4" s="69" t="s">
        <v>63</v>
      </c>
      <c r="C4" s="70">
        <v>5.5</v>
      </c>
      <c r="D4" s="70">
        <v>3.5</v>
      </c>
      <c r="E4" s="70">
        <v>5.5</v>
      </c>
      <c r="F4" s="70">
        <v>4</v>
      </c>
      <c r="G4" s="121">
        <v>6</v>
      </c>
      <c r="H4" s="122">
        <v>8.25</v>
      </c>
      <c r="I4" s="72">
        <f t="shared" si="0"/>
        <v>6.083333333333333</v>
      </c>
      <c r="J4" s="119">
        <f t="shared" si="1"/>
        <v>32.75</v>
      </c>
    </row>
    <row r="5" spans="1:10" ht="18.75" customHeight="1">
      <c r="A5" s="11">
        <v>3</v>
      </c>
      <c r="B5" s="69" t="s">
        <v>76</v>
      </c>
      <c r="C5" s="70">
        <v>5</v>
      </c>
      <c r="D5" s="70">
        <v>5.5</v>
      </c>
      <c r="E5" s="70">
        <v>4</v>
      </c>
      <c r="F5" s="70">
        <v>3.5</v>
      </c>
      <c r="G5" s="121">
        <v>6.25</v>
      </c>
      <c r="H5" s="122">
        <v>5.25</v>
      </c>
      <c r="I5" s="72">
        <f t="shared" si="0"/>
        <v>5</v>
      </c>
      <c r="J5" s="119">
        <f t="shared" si="1"/>
        <v>29.5</v>
      </c>
    </row>
    <row r="6" spans="1:10" ht="18.75" customHeight="1">
      <c r="A6" s="11">
        <v>4</v>
      </c>
      <c r="B6" s="69" t="s">
        <v>84</v>
      </c>
      <c r="C6" s="70">
        <v>3</v>
      </c>
      <c r="D6" s="70">
        <v>6.5</v>
      </c>
      <c r="E6" s="70">
        <v>6</v>
      </c>
      <c r="F6" s="70">
        <v>7</v>
      </c>
      <c r="G6" s="121">
        <v>5.25</v>
      </c>
      <c r="H6" s="122">
        <v>9</v>
      </c>
      <c r="I6" s="72">
        <f t="shared" si="0"/>
        <v>7.083333333333333</v>
      </c>
      <c r="J6" s="119">
        <f t="shared" si="1"/>
        <v>36.75</v>
      </c>
    </row>
    <row r="7" spans="1:10" ht="18.75" customHeight="1">
      <c r="A7" s="11">
        <v>5</v>
      </c>
      <c r="B7" s="69" t="s">
        <v>89</v>
      </c>
      <c r="C7" s="70">
        <v>6</v>
      </c>
      <c r="D7" s="70">
        <v>5.5</v>
      </c>
      <c r="E7" s="70">
        <v>5</v>
      </c>
      <c r="F7" s="70">
        <v>5.25</v>
      </c>
      <c r="G7" s="121">
        <v>6</v>
      </c>
      <c r="H7" s="122">
        <v>7.25</v>
      </c>
      <c r="I7" s="72">
        <f t="shared" si="0"/>
        <v>6.166666666666667</v>
      </c>
      <c r="J7" s="119">
        <f t="shared" si="1"/>
        <v>35</v>
      </c>
    </row>
    <row r="8" spans="1:10" ht="18.75" customHeight="1">
      <c r="A8" s="11">
        <v>6</v>
      </c>
      <c r="B8" s="69" t="s">
        <v>104</v>
      </c>
      <c r="C8" s="70">
        <v>6.5</v>
      </c>
      <c r="D8" s="70">
        <v>5.5</v>
      </c>
      <c r="E8" s="70">
        <v>5.5</v>
      </c>
      <c r="F8" s="70">
        <v>4.25</v>
      </c>
      <c r="G8" s="121">
        <v>5</v>
      </c>
      <c r="H8" s="122">
        <v>7.25</v>
      </c>
      <c r="I8" s="72">
        <f t="shared" si="0"/>
        <v>5.5</v>
      </c>
      <c r="J8" s="119">
        <f t="shared" si="1"/>
        <v>34</v>
      </c>
    </row>
    <row r="9" spans="1:10" ht="18.75" customHeight="1">
      <c r="A9" s="11">
        <v>7</v>
      </c>
      <c r="B9" s="69" t="s">
        <v>107</v>
      </c>
      <c r="C9" s="70">
        <v>6</v>
      </c>
      <c r="D9" s="70">
        <v>3.5</v>
      </c>
      <c r="E9" s="70">
        <v>4</v>
      </c>
      <c r="F9" s="70">
        <v>4.75</v>
      </c>
      <c r="G9" s="121">
        <v>6</v>
      </c>
      <c r="H9" s="122">
        <v>7.25</v>
      </c>
      <c r="I9" s="72">
        <f t="shared" si="0"/>
        <v>6</v>
      </c>
      <c r="J9" s="119">
        <f t="shared" si="1"/>
        <v>31.5</v>
      </c>
    </row>
    <row r="10" spans="1:10" ht="18.75" customHeight="1">
      <c r="A10" s="11">
        <v>8</v>
      </c>
      <c r="B10" s="69" t="s">
        <v>118</v>
      </c>
      <c r="C10" s="70">
        <v>5.5</v>
      </c>
      <c r="D10" s="70">
        <v>4.5</v>
      </c>
      <c r="E10" s="70">
        <v>5.5</v>
      </c>
      <c r="F10" s="70">
        <v>5</v>
      </c>
      <c r="G10" s="121">
        <v>5.25</v>
      </c>
      <c r="H10" s="122">
        <v>7.75</v>
      </c>
      <c r="I10" s="72">
        <f t="shared" si="0"/>
        <v>6</v>
      </c>
      <c r="J10" s="119">
        <f t="shared" si="1"/>
        <v>33.5</v>
      </c>
    </row>
    <row r="11" spans="1:10" ht="18.75" customHeight="1">
      <c r="A11" s="11">
        <v>9</v>
      </c>
      <c r="B11" s="69" t="s">
        <v>119</v>
      </c>
      <c r="C11" s="70">
        <v>6</v>
      </c>
      <c r="D11" s="70">
        <v>5.5</v>
      </c>
      <c r="E11" s="70">
        <v>7</v>
      </c>
      <c r="F11" s="70">
        <v>7.5</v>
      </c>
      <c r="G11" s="121">
        <v>6.25</v>
      </c>
      <c r="H11" s="122">
        <v>8.25</v>
      </c>
      <c r="I11" s="72">
        <f t="shared" si="0"/>
        <v>7.333333333333333</v>
      </c>
      <c r="J11" s="119">
        <f t="shared" si="1"/>
        <v>40.5</v>
      </c>
    </row>
    <row r="12" spans="1:10" ht="18.75" customHeight="1">
      <c r="A12" s="11">
        <v>10</v>
      </c>
      <c r="B12" s="69" t="s">
        <v>120</v>
      </c>
      <c r="C12" s="70">
        <v>6</v>
      </c>
      <c r="D12" s="70">
        <v>3.5</v>
      </c>
      <c r="E12" s="70">
        <v>7</v>
      </c>
      <c r="F12" s="70">
        <v>5.5</v>
      </c>
      <c r="G12" s="121">
        <v>4.25</v>
      </c>
      <c r="H12" s="122">
        <v>8</v>
      </c>
      <c r="I12" s="72">
        <f t="shared" si="0"/>
        <v>5.916666666666667</v>
      </c>
      <c r="J12" s="119">
        <f t="shared" si="1"/>
        <v>34.25</v>
      </c>
    </row>
    <row r="13" spans="1:10" ht="18.75" customHeight="1">
      <c r="A13" s="11">
        <v>11</v>
      </c>
      <c r="B13" s="69" t="s">
        <v>131</v>
      </c>
      <c r="C13" s="70">
        <v>5</v>
      </c>
      <c r="D13" s="70">
        <v>2</v>
      </c>
      <c r="E13" s="70">
        <v>7.5</v>
      </c>
      <c r="F13" s="70">
        <v>6.5</v>
      </c>
      <c r="G13" s="121">
        <v>5</v>
      </c>
      <c r="H13" s="122">
        <v>6.25</v>
      </c>
      <c r="I13" s="72">
        <f t="shared" si="0"/>
        <v>5.916666666666667</v>
      </c>
      <c r="J13" s="119">
        <f t="shared" si="1"/>
        <v>32.25</v>
      </c>
    </row>
    <row r="14" spans="1:10" ht="18.75" customHeight="1">
      <c r="A14" s="11">
        <v>12</v>
      </c>
      <c r="B14" s="69" t="s">
        <v>138</v>
      </c>
      <c r="C14" s="70">
        <v>5</v>
      </c>
      <c r="D14" s="70">
        <v>6.75</v>
      </c>
      <c r="E14" s="70">
        <v>5</v>
      </c>
      <c r="F14" s="70">
        <v>5.75</v>
      </c>
      <c r="G14" s="121">
        <v>3.75</v>
      </c>
      <c r="H14" s="122">
        <v>6.75</v>
      </c>
      <c r="I14" s="72">
        <f t="shared" si="0"/>
        <v>5.416666666666667</v>
      </c>
      <c r="J14" s="119">
        <f t="shared" si="1"/>
        <v>33</v>
      </c>
    </row>
    <row r="15" spans="1:10" ht="18.75" customHeight="1">
      <c r="A15" s="11">
        <v>13</v>
      </c>
      <c r="B15" s="69" t="s">
        <v>143</v>
      </c>
      <c r="C15" s="70">
        <v>5.5</v>
      </c>
      <c r="D15" s="70">
        <v>5</v>
      </c>
      <c r="E15" s="70">
        <v>3.5</v>
      </c>
      <c r="F15" s="70">
        <v>4.25</v>
      </c>
      <c r="G15" s="121">
        <v>4.25</v>
      </c>
      <c r="H15" s="122">
        <v>5.75</v>
      </c>
      <c r="I15" s="72">
        <f t="shared" si="0"/>
        <v>4.75</v>
      </c>
      <c r="J15" s="119">
        <f t="shared" si="1"/>
        <v>28.25</v>
      </c>
    </row>
    <row r="16" spans="1:10" ht="18.75" customHeight="1">
      <c r="A16" s="11">
        <v>14</v>
      </c>
      <c r="B16" s="69" t="s">
        <v>149</v>
      </c>
      <c r="C16" s="70">
        <v>5</v>
      </c>
      <c r="D16" s="70">
        <v>6.5</v>
      </c>
      <c r="E16" s="70">
        <v>4</v>
      </c>
      <c r="F16" s="70">
        <v>6.5</v>
      </c>
      <c r="G16" s="121">
        <v>5.75</v>
      </c>
      <c r="H16" s="122">
        <v>8.25</v>
      </c>
      <c r="I16" s="72">
        <f t="shared" si="0"/>
        <v>6.833333333333333</v>
      </c>
      <c r="J16" s="119">
        <f t="shared" si="1"/>
        <v>36</v>
      </c>
    </row>
    <row r="17" spans="1:10" ht="18.75" customHeight="1">
      <c r="A17" s="11">
        <v>15</v>
      </c>
      <c r="B17" s="69" t="s">
        <v>153</v>
      </c>
      <c r="C17" s="70">
        <v>7</v>
      </c>
      <c r="D17" s="70">
        <v>5</v>
      </c>
      <c r="E17" s="70">
        <v>4</v>
      </c>
      <c r="F17" s="70">
        <v>6</v>
      </c>
      <c r="G17" s="121">
        <v>6.25</v>
      </c>
      <c r="H17" s="122">
        <v>8.25</v>
      </c>
      <c r="I17" s="72">
        <f t="shared" si="0"/>
        <v>6.833333333333333</v>
      </c>
      <c r="J17" s="119">
        <f t="shared" si="1"/>
        <v>36.5</v>
      </c>
    </row>
    <row r="18" spans="1:10" ht="18.75" customHeight="1">
      <c r="A18" s="11">
        <v>16</v>
      </c>
      <c r="B18" s="69" t="s">
        <v>159</v>
      </c>
      <c r="C18" s="70">
        <v>5</v>
      </c>
      <c r="D18" s="70">
        <v>6</v>
      </c>
      <c r="E18" s="70">
        <v>7</v>
      </c>
      <c r="F18" s="70">
        <v>4.5</v>
      </c>
      <c r="G18" s="121">
        <v>4.75</v>
      </c>
      <c r="H18" s="122">
        <v>8.25</v>
      </c>
      <c r="I18" s="72">
        <f t="shared" si="0"/>
        <v>5.833333333333333</v>
      </c>
      <c r="J18" s="119">
        <f t="shared" si="1"/>
        <v>35.5</v>
      </c>
    </row>
    <row r="19" spans="1:10" ht="18.75" customHeight="1">
      <c r="A19" s="11">
        <v>17</v>
      </c>
      <c r="B19" s="69" t="s">
        <v>170</v>
      </c>
      <c r="C19" s="70">
        <v>6</v>
      </c>
      <c r="D19" s="70">
        <v>4.5</v>
      </c>
      <c r="E19" s="70">
        <v>5</v>
      </c>
      <c r="F19" s="70">
        <v>5</v>
      </c>
      <c r="G19" s="121">
        <v>5.25</v>
      </c>
      <c r="H19" s="122">
        <v>8.75</v>
      </c>
      <c r="I19" s="72">
        <f t="shared" si="0"/>
        <v>6.333333333333333</v>
      </c>
      <c r="J19" s="119">
        <f t="shared" si="1"/>
        <v>34.5</v>
      </c>
    </row>
    <row r="20" spans="1:10" ht="18.75" customHeight="1">
      <c r="A20" s="11">
        <v>18</v>
      </c>
      <c r="B20" s="69" t="s">
        <v>171</v>
      </c>
      <c r="C20" s="70">
        <v>4.5</v>
      </c>
      <c r="D20" s="70">
        <v>3</v>
      </c>
      <c r="E20" s="70">
        <v>2.5</v>
      </c>
      <c r="F20" s="70">
        <v>2</v>
      </c>
      <c r="G20" s="121">
        <v>3.25</v>
      </c>
      <c r="H20" s="122">
        <v>6</v>
      </c>
      <c r="I20" s="72">
        <f t="shared" si="0"/>
        <v>3.75</v>
      </c>
      <c r="J20" s="119">
        <f t="shared" si="1"/>
        <v>21.25</v>
      </c>
    </row>
    <row r="21" spans="1:10" ht="18.75" customHeight="1">
      <c r="A21" s="11">
        <v>19</v>
      </c>
      <c r="B21" s="69" t="s">
        <v>185</v>
      </c>
      <c r="C21" s="70">
        <v>6</v>
      </c>
      <c r="D21" s="70">
        <v>5.25</v>
      </c>
      <c r="E21" s="70">
        <v>4</v>
      </c>
      <c r="F21" s="70">
        <v>6</v>
      </c>
      <c r="G21" s="121">
        <v>7</v>
      </c>
      <c r="H21" s="122">
        <v>8.25</v>
      </c>
      <c r="I21" s="72">
        <f t="shared" si="0"/>
        <v>7.083333333333333</v>
      </c>
      <c r="J21" s="119">
        <f t="shared" si="1"/>
        <v>36.5</v>
      </c>
    </row>
    <row r="22" spans="1:10" ht="18.75" customHeight="1">
      <c r="A22" s="11">
        <v>20</v>
      </c>
      <c r="B22" s="69" t="s">
        <v>188</v>
      </c>
      <c r="C22" s="70">
        <v>7</v>
      </c>
      <c r="D22" s="70">
        <v>5.75</v>
      </c>
      <c r="E22" s="70">
        <v>5.5</v>
      </c>
      <c r="F22" s="70">
        <v>7.75</v>
      </c>
      <c r="G22" s="121">
        <v>5.75</v>
      </c>
      <c r="H22" s="122">
        <v>8.75</v>
      </c>
      <c r="I22" s="72">
        <f t="shared" si="0"/>
        <v>7.416666666666667</v>
      </c>
      <c r="J22" s="119">
        <f t="shared" si="1"/>
        <v>40.5</v>
      </c>
    </row>
    <row r="23" spans="1:10" ht="18.75" customHeight="1">
      <c r="A23" s="11">
        <v>21</v>
      </c>
      <c r="B23" s="69" t="s">
        <v>194</v>
      </c>
      <c r="C23" s="70">
        <v>6.5</v>
      </c>
      <c r="D23" s="70">
        <v>4.25</v>
      </c>
      <c r="E23" s="70">
        <v>3.5</v>
      </c>
      <c r="F23" s="70">
        <v>5</v>
      </c>
      <c r="G23" s="121">
        <v>4.25</v>
      </c>
      <c r="H23" s="122">
        <v>7</v>
      </c>
      <c r="I23" s="72">
        <f t="shared" si="0"/>
        <v>5.416666666666667</v>
      </c>
      <c r="J23" s="119">
        <f t="shared" si="1"/>
        <v>30.5</v>
      </c>
    </row>
    <row r="24" spans="1:10" ht="18.75" customHeight="1">
      <c r="A24" s="11">
        <v>22</v>
      </c>
      <c r="B24" s="69" t="s">
        <v>205</v>
      </c>
      <c r="C24" s="70">
        <v>3.5</v>
      </c>
      <c r="D24" s="70">
        <v>2.25</v>
      </c>
      <c r="E24" s="70">
        <v>4</v>
      </c>
      <c r="F24" s="70">
        <v>4.25</v>
      </c>
      <c r="G24" s="121">
        <v>5.75</v>
      </c>
      <c r="H24" s="122">
        <v>8</v>
      </c>
      <c r="I24" s="72">
        <f t="shared" si="0"/>
        <v>6</v>
      </c>
      <c r="J24" s="119">
        <f t="shared" si="1"/>
        <v>27.75</v>
      </c>
    </row>
    <row r="25" spans="1:10" ht="18.75" customHeight="1">
      <c r="A25" s="11">
        <v>23</v>
      </c>
      <c r="B25" s="69" t="s">
        <v>209</v>
      </c>
      <c r="C25" s="70">
        <v>7.5</v>
      </c>
      <c r="D25" s="70">
        <v>5</v>
      </c>
      <c r="E25" s="70">
        <v>4.5</v>
      </c>
      <c r="F25" s="70">
        <v>4.5</v>
      </c>
      <c r="G25" s="121">
        <v>5.25</v>
      </c>
      <c r="H25" s="122">
        <v>8.75</v>
      </c>
      <c r="I25" s="72">
        <f t="shared" si="0"/>
        <v>6.166666666666667</v>
      </c>
      <c r="J25" s="119">
        <f t="shared" si="1"/>
        <v>35.5</v>
      </c>
    </row>
    <row r="26" spans="1:10" ht="18.75" customHeight="1">
      <c r="A26" s="11">
        <v>24</v>
      </c>
      <c r="B26" s="69" t="s">
        <v>210</v>
      </c>
      <c r="C26" s="70">
        <v>5.5</v>
      </c>
      <c r="D26" s="70">
        <v>5</v>
      </c>
      <c r="E26" s="70">
        <v>6</v>
      </c>
      <c r="F26" s="70">
        <v>6</v>
      </c>
      <c r="G26" s="121">
        <v>6.25</v>
      </c>
      <c r="H26" s="122">
        <v>9.25</v>
      </c>
      <c r="I26" s="72">
        <f t="shared" si="0"/>
        <v>7.166666666666667</v>
      </c>
      <c r="J26" s="119">
        <f t="shared" si="1"/>
        <v>38</v>
      </c>
    </row>
    <row r="27" spans="1:10" ht="18.75" customHeight="1">
      <c r="A27" s="11">
        <v>25</v>
      </c>
      <c r="B27" s="69" t="s">
        <v>212</v>
      </c>
      <c r="C27" s="70">
        <v>6.5</v>
      </c>
      <c r="D27" s="70">
        <v>3.5</v>
      </c>
      <c r="E27" s="70">
        <v>4</v>
      </c>
      <c r="F27" s="70">
        <v>6</v>
      </c>
      <c r="G27" s="121">
        <v>5.75</v>
      </c>
      <c r="H27" s="122">
        <v>9.75</v>
      </c>
      <c r="I27" s="72">
        <f t="shared" si="0"/>
        <v>7.166666666666667</v>
      </c>
      <c r="J27" s="119">
        <f t="shared" si="1"/>
        <v>35.5</v>
      </c>
    </row>
    <row r="28" spans="1:10" ht="18.75" customHeight="1">
      <c r="A28" s="11">
        <v>26</v>
      </c>
      <c r="B28" s="69" t="s">
        <v>222</v>
      </c>
      <c r="C28" s="70">
        <v>6</v>
      </c>
      <c r="D28" s="70">
        <v>5</v>
      </c>
      <c r="E28" s="70">
        <v>4</v>
      </c>
      <c r="F28" s="70">
        <v>4.5</v>
      </c>
      <c r="G28" s="121">
        <v>4.25</v>
      </c>
      <c r="H28" s="122">
        <v>6.25</v>
      </c>
      <c r="I28" s="72">
        <f t="shared" si="0"/>
        <v>5</v>
      </c>
      <c r="J28" s="119">
        <f t="shared" si="1"/>
        <v>30</v>
      </c>
    </row>
    <row r="29" spans="1:10" ht="18.75" customHeight="1">
      <c r="A29" s="11">
        <v>27</v>
      </c>
      <c r="B29" s="69" t="s">
        <v>234</v>
      </c>
      <c r="C29" s="70">
        <v>6</v>
      </c>
      <c r="D29" s="70">
        <v>5.5</v>
      </c>
      <c r="E29" s="70">
        <v>5</v>
      </c>
      <c r="F29" s="70">
        <v>5.5</v>
      </c>
      <c r="G29" s="121">
        <v>4.75</v>
      </c>
      <c r="H29" s="122">
        <v>7</v>
      </c>
      <c r="I29" s="72">
        <f t="shared" si="0"/>
        <v>5.75</v>
      </c>
      <c r="J29" s="119">
        <f t="shared" si="1"/>
        <v>33.75</v>
      </c>
    </row>
    <row r="30" spans="1:10" ht="18.75" customHeight="1">
      <c r="A30" s="11">
        <v>28</v>
      </c>
      <c r="B30" s="69" t="s">
        <v>246</v>
      </c>
      <c r="C30" s="70">
        <v>5</v>
      </c>
      <c r="D30" s="70">
        <v>4.5</v>
      </c>
      <c r="E30" s="70">
        <v>5.5</v>
      </c>
      <c r="F30" s="70">
        <v>7</v>
      </c>
      <c r="G30" s="121">
        <v>5.75</v>
      </c>
      <c r="H30" s="122">
        <v>9.75</v>
      </c>
      <c r="I30" s="72">
        <f t="shared" si="0"/>
        <v>7.5</v>
      </c>
      <c r="J30" s="119">
        <f t="shared" si="1"/>
        <v>37.5</v>
      </c>
    </row>
    <row r="31" spans="1:10" ht="18.75" customHeight="1">
      <c r="A31" s="11">
        <v>29</v>
      </c>
      <c r="B31" s="69" t="s">
        <v>251</v>
      </c>
      <c r="C31" s="70">
        <v>3</v>
      </c>
      <c r="D31" s="70">
        <v>4.5</v>
      </c>
      <c r="E31" s="70">
        <v>7</v>
      </c>
      <c r="F31" s="70">
        <v>6</v>
      </c>
      <c r="G31" s="121">
        <v>5.75</v>
      </c>
      <c r="H31" s="122">
        <v>9</v>
      </c>
      <c r="I31" s="72">
        <f t="shared" si="0"/>
        <v>6.916666666666667</v>
      </c>
      <c r="J31" s="119">
        <f t="shared" si="1"/>
        <v>35.25</v>
      </c>
    </row>
    <row r="32" spans="1:10" ht="18.75" customHeight="1">
      <c r="A32" s="11">
        <v>30</v>
      </c>
      <c r="B32" s="69" t="s">
        <v>258</v>
      </c>
      <c r="C32" s="70">
        <v>4</v>
      </c>
      <c r="D32" s="70">
        <v>5.5</v>
      </c>
      <c r="E32" s="70">
        <v>5</v>
      </c>
      <c r="F32" s="70">
        <v>5</v>
      </c>
      <c r="G32" s="121">
        <v>5.75</v>
      </c>
      <c r="H32" s="122">
        <v>7.75</v>
      </c>
      <c r="I32" s="72">
        <f t="shared" si="0"/>
        <v>6.166666666666667</v>
      </c>
      <c r="J32" s="119">
        <f t="shared" si="1"/>
        <v>33</v>
      </c>
    </row>
    <row r="33" spans="1:10" ht="18.75" customHeight="1">
      <c r="A33" s="11">
        <v>31</v>
      </c>
      <c r="B33" s="69" t="s">
        <v>268</v>
      </c>
      <c r="C33" s="70">
        <v>5</v>
      </c>
      <c r="D33" s="70">
        <v>5.5</v>
      </c>
      <c r="E33" s="70">
        <v>6</v>
      </c>
      <c r="F33" s="70">
        <v>4</v>
      </c>
      <c r="G33" s="121">
        <v>3</v>
      </c>
      <c r="H33" s="122">
        <v>7.25</v>
      </c>
      <c r="I33" s="72">
        <f t="shared" si="0"/>
        <v>4.75</v>
      </c>
      <c r="J33" s="119">
        <f t="shared" si="1"/>
        <v>30.75</v>
      </c>
    </row>
    <row r="34" spans="1:10" ht="18.75" customHeight="1">
      <c r="A34" s="11">
        <v>32</v>
      </c>
      <c r="B34" s="69" t="s">
        <v>273</v>
      </c>
      <c r="C34" s="70">
        <v>6</v>
      </c>
      <c r="D34" s="70">
        <v>6</v>
      </c>
      <c r="E34" s="70">
        <v>6</v>
      </c>
      <c r="F34" s="70">
        <v>8</v>
      </c>
      <c r="G34" s="121">
        <v>5.25</v>
      </c>
      <c r="H34" s="122">
        <v>10</v>
      </c>
      <c r="I34" s="72">
        <f t="shared" si="0"/>
        <v>7.75</v>
      </c>
      <c r="J34" s="119">
        <f t="shared" si="1"/>
        <v>41.25</v>
      </c>
    </row>
    <row r="35" spans="1:10" ht="18.75" customHeight="1">
      <c r="A35" s="11">
        <v>33</v>
      </c>
      <c r="B35" s="69" t="s">
        <v>281</v>
      </c>
      <c r="C35" s="70">
        <v>5.5</v>
      </c>
      <c r="D35" s="70">
        <v>4</v>
      </c>
      <c r="E35" s="70">
        <v>6</v>
      </c>
      <c r="F35" s="70">
        <v>1.5</v>
      </c>
      <c r="G35" s="121">
        <v>4</v>
      </c>
      <c r="H35" s="122">
        <v>4.25</v>
      </c>
      <c r="I35" s="72">
        <f t="shared" si="0"/>
        <v>3.25</v>
      </c>
      <c r="J35" s="119">
        <f t="shared" si="1"/>
        <v>25.25</v>
      </c>
    </row>
    <row r="36" spans="1:10" ht="18.75" customHeight="1">
      <c r="A36" s="11">
        <v>34</v>
      </c>
      <c r="B36" s="69" t="s">
        <v>286</v>
      </c>
      <c r="C36" s="70">
        <v>6</v>
      </c>
      <c r="D36" s="70">
        <v>4.5</v>
      </c>
      <c r="E36" s="70">
        <v>6</v>
      </c>
      <c r="F36" s="70">
        <v>6</v>
      </c>
      <c r="G36" s="121">
        <v>5.75</v>
      </c>
      <c r="H36" s="122">
        <v>8.75</v>
      </c>
      <c r="I36" s="72">
        <f t="shared" si="0"/>
        <v>6.833333333333333</v>
      </c>
      <c r="J36" s="119">
        <f t="shared" si="1"/>
        <v>37</v>
      </c>
    </row>
    <row r="37" spans="1:10" ht="18.75" customHeight="1">
      <c r="A37" s="11">
        <v>35</v>
      </c>
      <c r="B37" s="69" t="s">
        <v>287</v>
      </c>
      <c r="C37" s="70">
        <v>6</v>
      </c>
      <c r="D37" s="70">
        <v>4.5</v>
      </c>
      <c r="E37" s="70">
        <v>4</v>
      </c>
      <c r="F37" s="70">
        <v>6</v>
      </c>
      <c r="G37" s="121">
        <v>7.25</v>
      </c>
      <c r="H37" s="122">
        <v>9.25</v>
      </c>
      <c r="I37" s="72">
        <f t="shared" si="0"/>
        <v>7.5</v>
      </c>
      <c r="J37" s="119">
        <f t="shared" si="1"/>
        <v>37</v>
      </c>
    </row>
    <row r="38" spans="1:10" ht="18.75" customHeight="1">
      <c r="A38" s="11">
        <v>36</v>
      </c>
      <c r="B38" s="69" t="s">
        <v>293</v>
      </c>
      <c r="C38" s="70">
        <v>6</v>
      </c>
      <c r="D38" s="70">
        <v>3</v>
      </c>
      <c r="E38" s="70">
        <v>5</v>
      </c>
      <c r="F38" s="70">
        <v>4</v>
      </c>
      <c r="G38" s="121">
        <v>4</v>
      </c>
      <c r="H38" s="122">
        <v>6.25</v>
      </c>
      <c r="I38" s="72">
        <f t="shared" si="0"/>
        <v>4.75</v>
      </c>
      <c r="J38" s="119">
        <f t="shared" si="1"/>
        <v>28.25</v>
      </c>
    </row>
    <row r="39" spans="1:10" ht="18.75" customHeight="1">
      <c r="A39" s="11">
        <v>37</v>
      </c>
      <c r="B39" s="69" t="s">
        <v>295</v>
      </c>
      <c r="C39" s="70">
        <v>7.5</v>
      </c>
      <c r="D39" s="70">
        <v>5</v>
      </c>
      <c r="E39" s="70">
        <v>6.5</v>
      </c>
      <c r="F39" s="70">
        <v>5.25</v>
      </c>
      <c r="G39" s="121">
        <v>6</v>
      </c>
      <c r="H39" s="122">
        <v>9.25</v>
      </c>
      <c r="I39" s="72">
        <f t="shared" si="0"/>
        <v>6.833333333333333</v>
      </c>
      <c r="J39" s="119">
        <f t="shared" si="1"/>
        <v>39.5</v>
      </c>
    </row>
    <row r="40" spans="1:10" ht="18.75" customHeight="1">
      <c r="A40" s="11">
        <v>38</v>
      </c>
      <c r="B40" s="69" t="s">
        <v>310</v>
      </c>
      <c r="C40" s="70">
        <v>5</v>
      </c>
      <c r="D40" s="70">
        <v>5.5</v>
      </c>
      <c r="E40" s="70">
        <v>5</v>
      </c>
      <c r="F40" s="70">
        <v>5.25</v>
      </c>
      <c r="G40" s="121">
        <v>5.25</v>
      </c>
      <c r="H40" s="122">
        <v>3.75</v>
      </c>
      <c r="I40" s="72">
        <f t="shared" si="0"/>
        <v>4.75</v>
      </c>
      <c r="J40" s="119">
        <f t="shared" si="1"/>
        <v>29.75</v>
      </c>
    </row>
    <row r="41" spans="1:10" ht="18.75" customHeight="1">
      <c r="A41" s="11">
        <v>39</v>
      </c>
      <c r="B41" s="69" t="s">
        <v>323</v>
      </c>
      <c r="C41" s="70">
        <v>6.5</v>
      </c>
      <c r="D41" s="70">
        <v>5</v>
      </c>
      <c r="E41" s="70">
        <v>3.5</v>
      </c>
      <c r="F41" s="70">
        <v>4.5</v>
      </c>
      <c r="G41" s="121">
        <v>5.25</v>
      </c>
      <c r="H41" s="122">
        <v>7</v>
      </c>
      <c r="I41" s="72">
        <f t="shared" si="0"/>
        <v>5.583333333333333</v>
      </c>
      <c r="J41" s="119">
        <f t="shared" si="1"/>
        <v>31.75</v>
      </c>
    </row>
    <row r="42" spans="1:10" ht="18.75" customHeight="1">
      <c r="A42" s="11">
        <v>40</v>
      </c>
      <c r="B42" s="69"/>
      <c r="C42" s="152"/>
      <c r="D42" s="130"/>
      <c r="E42" s="130"/>
      <c r="F42" s="130"/>
      <c r="G42" s="130"/>
      <c r="H42" s="130"/>
      <c r="I42" s="131"/>
      <c r="J42" s="131"/>
    </row>
    <row r="43" spans="1:9" ht="18.75" customHeight="1">
      <c r="A43" s="53"/>
      <c r="B43" s="54"/>
      <c r="C43" s="54"/>
      <c r="D43" s="54"/>
      <c r="E43" s="54"/>
      <c r="F43" s="54"/>
      <c r="G43" s="54"/>
      <c r="H43" s="54"/>
      <c r="I43" s="54"/>
    </row>
    <row r="44" spans="1:9" ht="18.75" customHeight="1">
      <c r="A44" s="53"/>
      <c r="B44" s="54"/>
      <c r="C44" s="54"/>
      <c r="D44" s="54"/>
      <c r="E44" s="54"/>
      <c r="F44" s="54"/>
      <c r="G44" s="54"/>
      <c r="H44" s="54"/>
      <c r="I44" s="54"/>
    </row>
    <row r="45" spans="1:9" ht="18.75" customHeight="1">
      <c r="A45" s="53"/>
      <c r="B45" s="54"/>
      <c r="C45" s="54"/>
      <c r="D45" s="54"/>
      <c r="E45" s="54"/>
      <c r="F45" s="54"/>
      <c r="G45" s="54"/>
      <c r="H45" s="54"/>
      <c r="I45" s="54"/>
    </row>
    <row r="46" spans="1:9" ht="18.75" customHeight="1">
      <c r="A46" s="53"/>
      <c r="B46" s="54"/>
      <c r="C46" s="54"/>
      <c r="D46" s="54"/>
      <c r="E46" s="54"/>
      <c r="F46" s="54"/>
      <c r="G46" s="54"/>
      <c r="H46" s="54"/>
      <c r="I46" s="54"/>
    </row>
    <row r="47" spans="1:9" ht="18.75" customHeight="1">
      <c r="A47" s="53"/>
      <c r="B47" s="54"/>
      <c r="C47" s="54"/>
      <c r="D47" s="54"/>
      <c r="E47" s="54"/>
      <c r="F47" s="54"/>
      <c r="G47" s="54"/>
      <c r="H47" s="54"/>
      <c r="I47" s="54"/>
    </row>
    <row r="48" spans="1:9" ht="18.75" customHeight="1">
      <c r="A48" s="53"/>
      <c r="B48" s="54"/>
      <c r="C48" s="54"/>
      <c r="D48" s="54"/>
      <c r="E48" s="54"/>
      <c r="F48" s="54"/>
      <c r="G48" s="54"/>
      <c r="H48" s="54"/>
      <c r="I48" s="54"/>
    </row>
    <row r="49" spans="1:9" ht="18.75" customHeight="1">
      <c r="A49" s="53"/>
      <c r="B49" s="54"/>
      <c r="C49" s="54"/>
      <c r="D49" s="54"/>
      <c r="E49" s="54"/>
      <c r="F49" s="54"/>
      <c r="G49" s="54"/>
      <c r="H49" s="54"/>
      <c r="I49" s="54"/>
    </row>
    <row r="50" spans="1:10" s="57" customFormat="1" ht="18.75" customHeight="1">
      <c r="A50" s="64"/>
      <c r="B50" s="55"/>
      <c r="C50" s="56">
        <f>COUNTIF(C3:C46,"&gt;=5")</f>
        <v>34</v>
      </c>
      <c r="D50" s="56">
        <f aca="true" t="shared" si="2" ref="D50:I50">COUNTIF(D3:D46,"&gt;=5")</f>
        <v>23</v>
      </c>
      <c r="E50" s="56">
        <f t="shared" si="2"/>
        <v>25</v>
      </c>
      <c r="F50" s="56">
        <f t="shared" si="2"/>
        <v>25</v>
      </c>
      <c r="G50" s="56">
        <f t="shared" si="2"/>
        <v>28</v>
      </c>
      <c r="H50" s="56">
        <f t="shared" si="2"/>
        <v>37</v>
      </c>
      <c r="I50" s="56">
        <f t="shared" si="2"/>
        <v>33</v>
      </c>
      <c r="J50" s="56">
        <f>COUNTIF(J3:J46,"&gt;=30")</f>
        <v>32</v>
      </c>
    </row>
    <row r="51" spans="1:10" s="52" customFormat="1" ht="18.75" customHeight="1">
      <c r="A51" s="58"/>
      <c r="B51" s="59"/>
      <c r="C51" s="51">
        <f aca="true" t="shared" si="3" ref="C51:J51">COUNT(C3:C46)</f>
        <v>39</v>
      </c>
      <c r="D51" s="51">
        <f t="shared" si="3"/>
        <v>39</v>
      </c>
      <c r="E51" s="51">
        <f t="shared" si="3"/>
        <v>39</v>
      </c>
      <c r="F51" s="51">
        <f t="shared" si="3"/>
        <v>39</v>
      </c>
      <c r="G51" s="51">
        <f t="shared" si="3"/>
        <v>39</v>
      </c>
      <c r="H51" s="51">
        <f t="shared" si="3"/>
        <v>39</v>
      </c>
      <c r="I51" s="51">
        <f t="shared" si="3"/>
        <v>39</v>
      </c>
      <c r="J51" s="51">
        <f t="shared" si="3"/>
        <v>39</v>
      </c>
    </row>
    <row r="52" spans="1:10" ht="18.75" customHeight="1">
      <c r="A52" s="53"/>
      <c r="B52" s="54"/>
      <c r="C52" s="68">
        <f aca="true" t="shared" si="4" ref="C52:J52">C50/C51*100</f>
        <v>87.17948717948718</v>
      </c>
      <c r="D52" s="68">
        <f t="shared" si="4"/>
        <v>58.97435897435898</v>
      </c>
      <c r="E52" s="68">
        <f t="shared" si="4"/>
        <v>64.1025641025641</v>
      </c>
      <c r="F52" s="68">
        <f t="shared" si="4"/>
        <v>64.1025641025641</v>
      </c>
      <c r="G52" s="68">
        <f t="shared" si="4"/>
        <v>71.7948717948718</v>
      </c>
      <c r="H52" s="68">
        <f t="shared" si="4"/>
        <v>94.87179487179486</v>
      </c>
      <c r="I52" s="68">
        <f t="shared" si="4"/>
        <v>84.61538461538461</v>
      </c>
      <c r="J52" s="68">
        <f t="shared" si="4"/>
        <v>82.05128205128204</v>
      </c>
    </row>
    <row r="53" spans="1:9" ht="18.75" customHeight="1">
      <c r="A53" s="53"/>
      <c r="B53" s="54"/>
      <c r="C53" s="54"/>
      <c r="D53" s="54"/>
      <c r="E53" s="54"/>
      <c r="F53" s="54"/>
      <c r="G53" s="54"/>
      <c r="H53" s="54"/>
      <c r="I53" s="54"/>
    </row>
  </sheetData>
  <sheetProtection/>
  <mergeCells count="2">
    <mergeCell ref="A1:B1"/>
    <mergeCell ref="C1:J1"/>
  </mergeCells>
  <printOptions/>
  <pageMargins left="0.5" right="0" top="0.5" bottom="0.25" header="0.511811023622047" footer="0.3149606299212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7">
      <selection activeCell="D51" sqref="D51"/>
    </sheetView>
  </sheetViews>
  <sheetFormatPr defaultColWidth="12.57421875" defaultRowHeight="18.75" customHeight="1"/>
  <cols>
    <col min="1" max="1" width="5.00390625" style="60" bestFit="1" customWidth="1"/>
    <col min="2" max="2" width="30.140625" style="50" bestFit="1" customWidth="1"/>
    <col min="3" max="10" width="7.7109375" style="50" customWidth="1"/>
    <col min="11" max="16384" width="12.57421875" style="50" customWidth="1"/>
  </cols>
  <sheetData>
    <row r="1" spans="1:10" ht="18.75" customHeight="1">
      <c r="A1" s="252" t="s">
        <v>354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0" ht="18.75" customHeight="1">
      <c r="A3" s="11">
        <v>1</v>
      </c>
      <c r="B3" s="69" t="s">
        <v>39</v>
      </c>
      <c r="C3" s="70">
        <v>6</v>
      </c>
      <c r="D3" s="70">
        <v>2.75</v>
      </c>
      <c r="E3" s="70">
        <v>5</v>
      </c>
      <c r="F3" s="70">
        <v>2.5</v>
      </c>
      <c r="G3" s="121">
        <v>4</v>
      </c>
      <c r="H3" s="122">
        <v>7</v>
      </c>
      <c r="I3" s="72">
        <f aca="true" t="shared" si="0" ref="I3:I41">(F3+G3+H3)/3</f>
        <v>4.5</v>
      </c>
      <c r="J3" s="119">
        <f aca="true" t="shared" si="1" ref="J3:J41">C3+D3+E3+F3+G3+H3</f>
        <v>27.25</v>
      </c>
    </row>
    <row r="4" spans="1:10" ht="18.75" customHeight="1">
      <c r="A4" s="11">
        <v>2</v>
      </c>
      <c r="B4" s="69" t="s">
        <v>48</v>
      </c>
      <c r="C4" s="70">
        <v>6</v>
      </c>
      <c r="D4" s="70">
        <v>3.5</v>
      </c>
      <c r="E4" s="70">
        <v>3.5</v>
      </c>
      <c r="F4" s="70">
        <v>1.5</v>
      </c>
      <c r="G4" s="121">
        <v>2.75</v>
      </c>
      <c r="H4" s="122">
        <v>5</v>
      </c>
      <c r="I4" s="72">
        <f t="shared" si="0"/>
        <v>3.0833333333333335</v>
      </c>
      <c r="J4" s="119">
        <f t="shared" si="1"/>
        <v>22.25</v>
      </c>
    </row>
    <row r="5" spans="1:10" ht="18.75" customHeight="1">
      <c r="A5" s="11">
        <v>3</v>
      </c>
      <c r="B5" s="69" t="s">
        <v>56</v>
      </c>
      <c r="C5" s="70">
        <v>5.5</v>
      </c>
      <c r="D5" s="70">
        <v>2.75</v>
      </c>
      <c r="E5" s="70">
        <v>6.5</v>
      </c>
      <c r="F5" s="70">
        <v>2.5</v>
      </c>
      <c r="G5" s="121">
        <v>5</v>
      </c>
      <c r="H5" s="122">
        <v>7.75</v>
      </c>
      <c r="I5" s="72">
        <f t="shared" si="0"/>
        <v>5.083333333333333</v>
      </c>
      <c r="J5" s="119">
        <f t="shared" si="1"/>
        <v>30</v>
      </c>
    </row>
    <row r="6" spans="1:10" ht="18.75" customHeight="1">
      <c r="A6" s="11">
        <v>4</v>
      </c>
      <c r="B6" s="69" t="s">
        <v>67</v>
      </c>
      <c r="C6" s="70">
        <v>5</v>
      </c>
      <c r="D6" s="70">
        <v>5.5</v>
      </c>
      <c r="E6" s="70">
        <v>3</v>
      </c>
      <c r="F6" s="70">
        <v>3</v>
      </c>
      <c r="G6" s="121">
        <v>4.25</v>
      </c>
      <c r="H6" s="122">
        <v>7.75</v>
      </c>
      <c r="I6" s="72">
        <f t="shared" si="0"/>
        <v>5</v>
      </c>
      <c r="J6" s="119">
        <f t="shared" si="1"/>
        <v>28.5</v>
      </c>
    </row>
    <row r="7" spans="1:10" ht="18.75" customHeight="1">
      <c r="A7" s="11">
        <v>5</v>
      </c>
      <c r="B7" s="69" t="s">
        <v>71</v>
      </c>
      <c r="C7" s="70">
        <v>4</v>
      </c>
      <c r="D7" s="70">
        <v>1</v>
      </c>
      <c r="E7" s="70">
        <v>3.5</v>
      </c>
      <c r="F7" s="70">
        <v>2</v>
      </c>
      <c r="G7" s="121">
        <v>4.25</v>
      </c>
      <c r="H7" s="122">
        <v>5.75</v>
      </c>
      <c r="I7" s="72">
        <f t="shared" si="0"/>
        <v>4</v>
      </c>
      <c r="J7" s="119">
        <f t="shared" si="1"/>
        <v>20.5</v>
      </c>
    </row>
    <row r="8" spans="1:10" ht="18.75" customHeight="1">
      <c r="A8" s="11">
        <v>6</v>
      </c>
      <c r="B8" s="69" t="s">
        <v>75</v>
      </c>
      <c r="C8" s="70">
        <v>6</v>
      </c>
      <c r="D8" s="70">
        <v>4.5</v>
      </c>
      <c r="E8" s="70">
        <v>4.5</v>
      </c>
      <c r="F8" s="70">
        <v>1</v>
      </c>
      <c r="G8" s="121">
        <v>4</v>
      </c>
      <c r="H8" s="122">
        <v>5.75</v>
      </c>
      <c r="I8" s="72">
        <f t="shared" si="0"/>
        <v>3.5833333333333335</v>
      </c>
      <c r="J8" s="119">
        <f t="shared" si="1"/>
        <v>25.75</v>
      </c>
    </row>
    <row r="9" spans="1:10" ht="18.75" customHeight="1">
      <c r="A9" s="11">
        <v>7</v>
      </c>
      <c r="B9" s="69" t="s">
        <v>90</v>
      </c>
      <c r="C9" s="70">
        <v>5.5</v>
      </c>
      <c r="D9" s="70">
        <v>1.5</v>
      </c>
      <c r="E9" s="70">
        <v>3</v>
      </c>
      <c r="F9" s="70">
        <v>0.75</v>
      </c>
      <c r="G9" s="121">
        <v>4.75</v>
      </c>
      <c r="H9" s="122">
        <v>3.25</v>
      </c>
      <c r="I9" s="72">
        <f t="shared" si="0"/>
        <v>2.9166666666666665</v>
      </c>
      <c r="J9" s="119">
        <f t="shared" si="1"/>
        <v>18.75</v>
      </c>
    </row>
    <row r="10" spans="1:10" ht="18.75" customHeight="1">
      <c r="A10" s="11">
        <v>8</v>
      </c>
      <c r="B10" s="69" t="s">
        <v>105</v>
      </c>
      <c r="C10" s="70">
        <v>6</v>
      </c>
      <c r="D10" s="70">
        <v>7</v>
      </c>
      <c r="E10" s="70">
        <v>8</v>
      </c>
      <c r="F10" s="70">
        <v>3.25</v>
      </c>
      <c r="G10" s="121">
        <v>5</v>
      </c>
      <c r="H10" s="122">
        <v>6.75</v>
      </c>
      <c r="I10" s="72">
        <f t="shared" si="0"/>
        <v>5</v>
      </c>
      <c r="J10" s="119">
        <f t="shared" si="1"/>
        <v>36</v>
      </c>
    </row>
    <row r="11" spans="1:10" ht="18.75" customHeight="1">
      <c r="A11" s="11">
        <v>9</v>
      </c>
      <c r="B11" s="69" t="s">
        <v>111</v>
      </c>
      <c r="C11" s="70">
        <v>5.5</v>
      </c>
      <c r="D11" s="70">
        <v>2</v>
      </c>
      <c r="E11" s="70">
        <v>6</v>
      </c>
      <c r="F11" s="70">
        <v>1.25</v>
      </c>
      <c r="G11" s="121">
        <v>3.75</v>
      </c>
      <c r="H11" s="122">
        <v>5</v>
      </c>
      <c r="I11" s="72">
        <f t="shared" si="0"/>
        <v>3.3333333333333335</v>
      </c>
      <c r="J11" s="119">
        <f t="shared" si="1"/>
        <v>23.5</v>
      </c>
    </row>
    <row r="12" spans="1:10" ht="18.75" customHeight="1">
      <c r="A12" s="11">
        <v>10</v>
      </c>
      <c r="B12" s="69" t="s">
        <v>116</v>
      </c>
      <c r="C12" s="70">
        <v>6</v>
      </c>
      <c r="D12" s="70">
        <v>5.5</v>
      </c>
      <c r="E12" s="70">
        <v>6.5</v>
      </c>
      <c r="F12" s="70">
        <v>1.25</v>
      </c>
      <c r="G12" s="121">
        <v>4</v>
      </c>
      <c r="H12" s="122">
        <v>6</v>
      </c>
      <c r="I12" s="72">
        <f t="shared" si="0"/>
        <v>3.75</v>
      </c>
      <c r="J12" s="119">
        <f t="shared" si="1"/>
        <v>29.25</v>
      </c>
    </row>
    <row r="13" spans="1:10" ht="18.75" customHeight="1">
      <c r="A13" s="11">
        <v>11</v>
      </c>
      <c r="B13" s="69" t="s">
        <v>123</v>
      </c>
      <c r="C13" s="70">
        <v>8</v>
      </c>
      <c r="D13" s="70">
        <v>5.25</v>
      </c>
      <c r="E13" s="70">
        <v>4</v>
      </c>
      <c r="F13" s="70">
        <v>1.5</v>
      </c>
      <c r="G13" s="121">
        <v>6</v>
      </c>
      <c r="H13" s="122">
        <v>8</v>
      </c>
      <c r="I13" s="72">
        <f t="shared" si="0"/>
        <v>5.166666666666667</v>
      </c>
      <c r="J13" s="119">
        <f t="shared" si="1"/>
        <v>32.75</v>
      </c>
    </row>
    <row r="14" spans="1:10" ht="18.75" customHeight="1">
      <c r="A14" s="11">
        <v>12</v>
      </c>
      <c r="B14" s="69" t="s">
        <v>154</v>
      </c>
      <c r="C14" s="70">
        <v>6</v>
      </c>
      <c r="D14" s="70">
        <v>5.5</v>
      </c>
      <c r="E14" s="70">
        <v>4</v>
      </c>
      <c r="F14" s="70">
        <v>2</v>
      </c>
      <c r="G14" s="121">
        <v>6</v>
      </c>
      <c r="H14" s="122">
        <v>6.25</v>
      </c>
      <c r="I14" s="72">
        <f t="shared" si="0"/>
        <v>4.75</v>
      </c>
      <c r="J14" s="119">
        <f t="shared" si="1"/>
        <v>29.75</v>
      </c>
    </row>
    <row r="15" spans="1:10" ht="18.75" customHeight="1">
      <c r="A15" s="11">
        <v>13</v>
      </c>
      <c r="B15" s="69" t="s">
        <v>166</v>
      </c>
      <c r="C15" s="70">
        <v>5.5</v>
      </c>
      <c r="D15" s="70">
        <v>4</v>
      </c>
      <c r="E15" s="70">
        <v>4</v>
      </c>
      <c r="F15" s="70">
        <v>1.5</v>
      </c>
      <c r="G15" s="121">
        <v>5.25</v>
      </c>
      <c r="H15" s="122">
        <v>7.25</v>
      </c>
      <c r="I15" s="72">
        <f t="shared" si="0"/>
        <v>4.666666666666667</v>
      </c>
      <c r="J15" s="119">
        <f t="shared" si="1"/>
        <v>27.5</v>
      </c>
    </row>
    <row r="16" spans="1:10" ht="18.75" customHeight="1">
      <c r="A16" s="11">
        <v>14</v>
      </c>
      <c r="B16" s="69" t="s">
        <v>177</v>
      </c>
      <c r="C16" s="70">
        <v>6.5</v>
      </c>
      <c r="D16" s="70">
        <v>5.5</v>
      </c>
      <c r="E16" s="70">
        <v>3</v>
      </c>
      <c r="F16" s="70">
        <v>3.5</v>
      </c>
      <c r="G16" s="121">
        <v>6</v>
      </c>
      <c r="H16" s="122">
        <v>7</v>
      </c>
      <c r="I16" s="72">
        <f t="shared" si="0"/>
        <v>5.5</v>
      </c>
      <c r="J16" s="119">
        <f t="shared" si="1"/>
        <v>31.5</v>
      </c>
    </row>
    <row r="17" spans="1:10" ht="18.75" customHeight="1">
      <c r="A17" s="11">
        <v>15</v>
      </c>
      <c r="B17" s="69" t="s">
        <v>181</v>
      </c>
      <c r="C17" s="70">
        <v>7.5</v>
      </c>
      <c r="D17" s="70">
        <v>5</v>
      </c>
      <c r="E17" s="70">
        <v>3.5</v>
      </c>
      <c r="F17" s="70">
        <v>3</v>
      </c>
      <c r="G17" s="121">
        <v>3.75</v>
      </c>
      <c r="H17" s="122">
        <v>5</v>
      </c>
      <c r="I17" s="72">
        <f t="shared" si="0"/>
        <v>3.9166666666666665</v>
      </c>
      <c r="J17" s="119">
        <f t="shared" si="1"/>
        <v>27.75</v>
      </c>
    </row>
    <row r="18" spans="1:10" ht="18.75" customHeight="1">
      <c r="A18" s="11">
        <v>16</v>
      </c>
      <c r="B18" s="69" t="s">
        <v>196</v>
      </c>
      <c r="C18" s="70">
        <v>1.5</v>
      </c>
      <c r="D18" s="70"/>
      <c r="E18" s="70">
        <v>2</v>
      </c>
      <c r="F18" s="70">
        <v>0.25</v>
      </c>
      <c r="G18" s="121">
        <v>1.75</v>
      </c>
      <c r="H18" s="122">
        <v>3</v>
      </c>
      <c r="I18" s="72">
        <f t="shared" si="0"/>
        <v>1.6666666666666667</v>
      </c>
      <c r="J18" s="119">
        <f t="shared" si="1"/>
        <v>8.5</v>
      </c>
    </row>
    <row r="19" spans="1:10" ht="18.75" customHeight="1">
      <c r="A19" s="11">
        <v>17</v>
      </c>
      <c r="B19" s="69" t="s">
        <v>202</v>
      </c>
      <c r="C19" s="70">
        <v>8</v>
      </c>
      <c r="D19" s="70">
        <v>2.25</v>
      </c>
      <c r="E19" s="70">
        <v>5</v>
      </c>
      <c r="F19" s="70">
        <v>1.25</v>
      </c>
      <c r="G19" s="121">
        <v>5.25</v>
      </c>
      <c r="H19" s="122">
        <v>7.25</v>
      </c>
      <c r="I19" s="72">
        <f t="shared" si="0"/>
        <v>4.583333333333333</v>
      </c>
      <c r="J19" s="119">
        <f t="shared" si="1"/>
        <v>29</v>
      </c>
    </row>
    <row r="20" spans="1:10" ht="18.75" customHeight="1">
      <c r="A20" s="11">
        <v>18</v>
      </c>
      <c r="B20" s="69" t="s">
        <v>230</v>
      </c>
      <c r="C20" s="70">
        <v>7</v>
      </c>
      <c r="D20" s="70">
        <v>5</v>
      </c>
      <c r="E20" s="70">
        <v>7</v>
      </c>
      <c r="F20" s="70">
        <v>2.5</v>
      </c>
      <c r="G20" s="121">
        <v>5.25</v>
      </c>
      <c r="H20" s="122">
        <v>8</v>
      </c>
      <c r="I20" s="72">
        <f t="shared" si="0"/>
        <v>5.25</v>
      </c>
      <c r="J20" s="119">
        <f t="shared" si="1"/>
        <v>34.75</v>
      </c>
    </row>
    <row r="21" spans="1:10" ht="18.75" customHeight="1">
      <c r="A21" s="11">
        <v>19</v>
      </c>
      <c r="B21" s="69" t="s">
        <v>236</v>
      </c>
      <c r="C21" s="70">
        <v>6</v>
      </c>
      <c r="D21" s="70">
        <v>5.5</v>
      </c>
      <c r="E21" s="70">
        <v>5</v>
      </c>
      <c r="F21" s="70">
        <v>4</v>
      </c>
      <c r="G21" s="121">
        <v>6.25</v>
      </c>
      <c r="H21" s="122">
        <v>8</v>
      </c>
      <c r="I21" s="72">
        <f t="shared" si="0"/>
        <v>6.083333333333333</v>
      </c>
      <c r="J21" s="119">
        <f t="shared" si="1"/>
        <v>34.75</v>
      </c>
    </row>
    <row r="22" spans="1:10" ht="18.75" customHeight="1">
      <c r="A22" s="11">
        <v>20</v>
      </c>
      <c r="B22" s="69" t="s">
        <v>240</v>
      </c>
      <c r="C22" s="70">
        <v>6</v>
      </c>
      <c r="D22" s="70">
        <v>6</v>
      </c>
      <c r="E22" s="70">
        <v>3</v>
      </c>
      <c r="F22" s="70">
        <v>3</v>
      </c>
      <c r="G22" s="121">
        <v>4.75</v>
      </c>
      <c r="H22" s="122">
        <v>7.75</v>
      </c>
      <c r="I22" s="72">
        <f t="shared" si="0"/>
        <v>5.166666666666667</v>
      </c>
      <c r="J22" s="119">
        <f t="shared" si="1"/>
        <v>30.5</v>
      </c>
    </row>
    <row r="23" spans="1:10" ht="18.75" customHeight="1">
      <c r="A23" s="11">
        <v>21</v>
      </c>
      <c r="B23" s="69" t="s">
        <v>243</v>
      </c>
      <c r="C23" s="70">
        <v>6</v>
      </c>
      <c r="D23" s="70">
        <v>5</v>
      </c>
      <c r="E23" s="70">
        <v>3.5</v>
      </c>
      <c r="F23" s="70">
        <v>3</v>
      </c>
      <c r="G23" s="121">
        <v>2.75</v>
      </c>
      <c r="H23" s="122">
        <v>8</v>
      </c>
      <c r="I23" s="72">
        <f t="shared" si="0"/>
        <v>4.583333333333333</v>
      </c>
      <c r="J23" s="119">
        <f t="shared" si="1"/>
        <v>28.25</v>
      </c>
    </row>
    <row r="24" spans="1:10" ht="18.75" customHeight="1">
      <c r="A24" s="11">
        <v>22</v>
      </c>
      <c r="B24" s="69" t="s">
        <v>248</v>
      </c>
      <c r="C24" s="70">
        <v>7</v>
      </c>
      <c r="D24" s="70">
        <v>6</v>
      </c>
      <c r="E24" s="70">
        <v>5</v>
      </c>
      <c r="F24" s="70">
        <v>6</v>
      </c>
      <c r="G24" s="121">
        <v>4</v>
      </c>
      <c r="H24" s="122">
        <v>7.75</v>
      </c>
      <c r="I24" s="72">
        <f t="shared" si="0"/>
        <v>5.916666666666667</v>
      </c>
      <c r="J24" s="119">
        <f t="shared" si="1"/>
        <v>35.75</v>
      </c>
    </row>
    <row r="25" spans="1:10" ht="18.75" customHeight="1">
      <c r="A25" s="11">
        <v>23</v>
      </c>
      <c r="B25" s="69" t="s">
        <v>253</v>
      </c>
      <c r="C25" s="70">
        <v>6</v>
      </c>
      <c r="D25" s="70">
        <v>5.5</v>
      </c>
      <c r="E25" s="70">
        <v>4</v>
      </c>
      <c r="F25" s="70">
        <v>5</v>
      </c>
      <c r="G25" s="121">
        <v>4</v>
      </c>
      <c r="H25" s="122">
        <v>7.75</v>
      </c>
      <c r="I25" s="72">
        <f t="shared" si="0"/>
        <v>5.583333333333333</v>
      </c>
      <c r="J25" s="119">
        <f t="shared" si="1"/>
        <v>32.25</v>
      </c>
    </row>
    <row r="26" spans="1:10" ht="18.75" customHeight="1">
      <c r="A26" s="11">
        <v>24</v>
      </c>
      <c r="B26" s="69" t="s">
        <v>257</v>
      </c>
      <c r="C26" s="70">
        <v>5.5</v>
      </c>
      <c r="D26" s="70">
        <v>3.5</v>
      </c>
      <c r="E26" s="70">
        <v>2.5</v>
      </c>
      <c r="F26" s="70">
        <v>2</v>
      </c>
      <c r="G26" s="121">
        <v>2</v>
      </c>
      <c r="H26" s="122">
        <v>4.25</v>
      </c>
      <c r="I26" s="72">
        <f t="shared" si="0"/>
        <v>2.75</v>
      </c>
      <c r="J26" s="119">
        <f t="shared" si="1"/>
        <v>19.75</v>
      </c>
    </row>
    <row r="27" spans="1:10" ht="18.75" customHeight="1">
      <c r="A27" s="11">
        <v>25</v>
      </c>
      <c r="B27" s="69" t="s">
        <v>259</v>
      </c>
      <c r="C27" s="70">
        <v>6</v>
      </c>
      <c r="D27" s="70">
        <v>5</v>
      </c>
      <c r="E27" s="70">
        <v>4</v>
      </c>
      <c r="F27" s="70">
        <v>2.5</v>
      </c>
      <c r="G27" s="121">
        <v>2.75</v>
      </c>
      <c r="H27" s="122">
        <v>4.25</v>
      </c>
      <c r="I27" s="72">
        <f t="shared" si="0"/>
        <v>3.1666666666666665</v>
      </c>
      <c r="J27" s="119">
        <f t="shared" si="1"/>
        <v>24.5</v>
      </c>
    </row>
    <row r="28" spans="1:10" ht="18.75" customHeight="1">
      <c r="A28" s="11">
        <v>26</v>
      </c>
      <c r="B28" s="69" t="s">
        <v>266</v>
      </c>
      <c r="C28" s="70">
        <v>5.5</v>
      </c>
      <c r="D28" s="70">
        <v>6.5</v>
      </c>
      <c r="E28" s="70">
        <v>3</v>
      </c>
      <c r="F28" s="70">
        <v>2</v>
      </c>
      <c r="G28" s="121">
        <v>4</v>
      </c>
      <c r="H28" s="122">
        <v>5.75</v>
      </c>
      <c r="I28" s="72">
        <f t="shared" si="0"/>
        <v>3.9166666666666665</v>
      </c>
      <c r="J28" s="119">
        <f t="shared" si="1"/>
        <v>26.75</v>
      </c>
    </row>
    <row r="29" spans="1:10" ht="18.75" customHeight="1">
      <c r="A29" s="11">
        <v>27</v>
      </c>
      <c r="B29" s="69" t="s">
        <v>274</v>
      </c>
      <c r="C29" s="70">
        <v>5</v>
      </c>
      <c r="D29" s="70">
        <v>5.5</v>
      </c>
      <c r="E29" s="70">
        <v>6</v>
      </c>
      <c r="F29" s="70">
        <v>2</v>
      </c>
      <c r="G29" s="121">
        <v>4.25</v>
      </c>
      <c r="H29" s="122">
        <v>8.25</v>
      </c>
      <c r="I29" s="72">
        <f t="shared" si="0"/>
        <v>4.833333333333333</v>
      </c>
      <c r="J29" s="119">
        <f t="shared" si="1"/>
        <v>31</v>
      </c>
    </row>
    <row r="30" spans="1:10" ht="18.75" customHeight="1">
      <c r="A30" s="11">
        <v>28</v>
      </c>
      <c r="B30" s="69" t="s">
        <v>276</v>
      </c>
      <c r="C30" s="70">
        <v>5.5</v>
      </c>
      <c r="D30" s="70">
        <v>3.5</v>
      </c>
      <c r="E30" s="70">
        <v>5</v>
      </c>
      <c r="F30" s="70">
        <v>1</v>
      </c>
      <c r="G30" s="121">
        <v>4.75</v>
      </c>
      <c r="H30" s="122">
        <v>6.75</v>
      </c>
      <c r="I30" s="72">
        <f t="shared" si="0"/>
        <v>4.166666666666667</v>
      </c>
      <c r="J30" s="119">
        <f t="shared" si="1"/>
        <v>26.5</v>
      </c>
    </row>
    <row r="31" spans="1:10" ht="18.75" customHeight="1">
      <c r="A31" s="11">
        <v>29</v>
      </c>
      <c r="B31" s="69" t="s">
        <v>277</v>
      </c>
      <c r="C31" s="70">
        <v>5</v>
      </c>
      <c r="D31" s="70">
        <v>6.5</v>
      </c>
      <c r="E31" s="70">
        <v>3</v>
      </c>
      <c r="F31" s="70">
        <v>1</v>
      </c>
      <c r="G31" s="121">
        <v>2</v>
      </c>
      <c r="H31" s="122">
        <v>6.25</v>
      </c>
      <c r="I31" s="72">
        <f t="shared" si="0"/>
        <v>3.0833333333333335</v>
      </c>
      <c r="J31" s="119">
        <f t="shared" si="1"/>
        <v>23.75</v>
      </c>
    </row>
    <row r="32" spans="1:10" ht="18.75" customHeight="1">
      <c r="A32" s="11">
        <v>30</v>
      </c>
      <c r="B32" s="69" t="s">
        <v>280</v>
      </c>
      <c r="C32" s="70">
        <v>4</v>
      </c>
      <c r="D32" s="70">
        <v>4.5</v>
      </c>
      <c r="E32" s="70">
        <v>5</v>
      </c>
      <c r="F32" s="70">
        <v>2</v>
      </c>
      <c r="G32" s="121">
        <v>4</v>
      </c>
      <c r="H32" s="122">
        <v>6</v>
      </c>
      <c r="I32" s="72">
        <f t="shared" si="0"/>
        <v>4</v>
      </c>
      <c r="J32" s="119">
        <f t="shared" si="1"/>
        <v>25.5</v>
      </c>
    </row>
    <row r="33" spans="1:10" ht="18.75" customHeight="1">
      <c r="A33" s="11">
        <v>31</v>
      </c>
      <c r="B33" s="69" t="s">
        <v>297</v>
      </c>
      <c r="C33" s="70">
        <v>7</v>
      </c>
      <c r="D33" s="70">
        <v>4.5</v>
      </c>
      <c r="E33" s="70">
        <v>7</v>
      </c>
      <c r="F33" s="70">
        <v>1.25</v>
      </c>
      <c r="G33" s="121">
        <v>3.75</v>
      </c>
      <c r="H33" s="122">
        <v>7.75</v>
      </c>
      <c r="I33" s="72">
        <f t="shared" si="0"/>
        <v>4.25</v>
      </c>
      <c r="J33" s="119">
        <f t="shared" si="1"/>
        <v>31.25</v>
      </c>
    </row>
    <row r="34" spans="1:10" ht="18.75" customHeight="1">
      <c r="A34" s="11">
        <v>32</v>
      </c>
      <c r="B34" s="69" t="s">
        <v>315</v>
      </c>
      <c r="C34" s="70">
        <v>6</v>
      </c>
      <c r="D34" s="70">
        <v>7.5</v>
      </c>
      <c r="E34" s="70">
        <v>4.5</v>
      </c>
      <c r="F34" s="70">
        <v>5.25</v>
      </c>
      <c r="G34" s="121">
        <v>6</v>
      </c>
      <c r="H34" s="122">
        <v>8</v>
      </c>
      <c r="I34" s="72">
        <f t="shared" si="0"/>
        <v>6.416666666666667</v>
      </c>
      <c r="J34" s="119">
        <f t="shared" si="1"/>
        <v>37.25</v>
      </c>
    </row>
    <row r="35" spans="1:10" ht="18.75" customHeight="1">
      <c r="A35" s="11">
        <v>33</v>
      </c>
      <c r="B35" s="69" t="s">
        <v>316</v>
      </c>
      <c r="C35" s="70">
        <v>7</v>
      </c>
      <c r="D35" s="70">
        <v>5</v>
      </c>
      <c r="E35" s="70">
        <v>3</v>
      </c>
      <c r="F35" s="70">
        <v>3</v>
      </c>
      <c r="G35" s="121">
        <v>4.25</v>
      </c>
      <c r="H35" s="122">
        <v>5</v>
      </c>
      <c r="I35" s="72">
        <f t="shared" si="0"/>
        <v>4.083333333333333</v>
      </c>
      <c r="J35" s="119">
        <f t="shared" si="1"/>
        <v>27.25</v>
      </c>
    </row>
    <row r="36" spans="1:10" ht="18.75" customHeight="1">
      <c r="A36" s="11">
        <v>34</v>
      </c>
      <c r="B36" s="69" t="s">
        <v>321</v>
      </c>
      <c r="C36" s="70">
        <v>6</v>
      </c>
      <c r="D36" s="70">
        <v>7</v>
      </c>
      <c r="E36" s="70">
        <v>3.5</v>
      </c>
      <c r="F36" s="70">
        <v>5</v>
      </c>
      <c r="G36" s="121">
        <v>5</v>
      </c>
      <c r="H36" s="122">
        <v>8</v>
      </c>
      <c r="I36" s="72">
        <f t="shared" si="0"/>
        <v>6</v>
      </c>
      <c r="J36" s="119">
        <f t="shared" si="1"/>
        <v>34.5</v>
      </c>
    </row>
    <row r="37" spans="1:10" ht="18.75" customHeight="1">
      <c r="A37" s="11">
        <v>35</v>
      </c>
      <c r="B37" s="69" t="s">
        <v>322</v>
      </c>
      <c r="C37" s="70">
        <v>5</v>
      </c>
      <c r="D37" s="70">
        <v>5.5</v>
      </c>
      <c r="E37" s="70">
        <v>3.5</v>
      </c>
      <c r="F37" s="70">
        <v>4</v>
      </c>
      <c r="G37" s="121">
        <v>6</v>
      </c>
      <c r="H37" s="122">
        <v>7.25</v>
      </c>
      <c r="I37" s="72">
        <f t="shared" si="0"/>
        <v>5.75</v>
      </c>
      <c r="J37" s="119">
        <f t="shared" si="1"/>
        <v>31.25</v>
      </c>
    </row>
    <row r="38" spans="1:10" ht="18.75" customHeight="1">
      <c r="A38" s="11">
        <v>36</v>
      </c>
      <c r="B38" s="69" t="s">
        <v>324</v>
      </c>
      <c r="C38" s="70">
        <v>5.5</v>
      </c>
      <c r="D38" s="70">
        <v>5.5</v>
      </c>
      <c r="E38" s="70">
        <v>5.5</v>
      </c>
      <c r="F38" s="70">
        <v>2.5</v>
      </c>
      <c r="G38" s="121">
        <v>6.25</v>
      </c>
      <c r="H38" s="122">
        <v>6.25</v>
      </c>
      <c r="I38" s="72">
        <f t="shared" si="0"/>
        <v>5</v>
      </c>
      <c r="J38" s="119">
        <f t="shared" si="1"/>
        <v>31.5</v>
      </c>
    </row>
    <row r="39" spans="1:10" ht="18.75" customHeight="1">
      <c r="A39" s="11">
        <v>37</v>
      </c>
      <c r="B39" s="69" t="s">
        <v>325</v>
      </c>
      <c r="C39" s="70">
        <v>5.5</v>
      </c>
      <c r="D39" s="70">
        <v>4.5</v>
      </c>
      <c r="E39" s="70">
        <v>5</v>
      </c>
      <c r="F39" s="70">
        <v>1</v>
      </c>
      <c r="G39" s="121">
        <v>3.25</v>
      </c>
      <c r="H39" s="122">
        <v>6</v>
      </c>
      <c r="I39" s="72">
        <f t="shared" si="0"/>
        <v>3.4166666666666665</v>
      </c>
      <c r="J39" s="119">
        <f t="shared" si="1"/>
        <v>25.25</v>
      </c>
    </row>
    <row r="40" spans="1:10" ht="18.75" customHeight="1">
      <c r="A40" s="11">
        <v>38</v>
      </c>
      <c r="B40" s="69" t="s">
        <v>327</v>
      </c>
      <c r="C40" s="70">
        <v>5</v>
      </c>
      <c r="D40" s="70">
        <v>5</v>
      </c>
      <c r="E40" s="70">
        <v>5.5</v>
      </c>
      <c r="F40" s="70">
        <v>1.25</v>
      </c>
      <c r="G40" s="121">
        <v>3.25</v>
      </c>
      <c r="H40" s="122">
        <v>5.25</v>
      </c>
      <c r="I40" s="72">
        <f t="shared" si="0"/>
        <v>3.25</v>
      </c>
      <c r="J40" s="119">
        <f t="shared" si="1"/>
        <v>25.25</v>
      </c>
    </row>
    <row r="41" spans="1:10" ht="18.75" customHeight="1">
      <c r="A41" s="11">
        <v>39</v>
      </c>
      <c r="B41" s="69" t="s">
        <v>334</v>
      </c>
      <c r="C41" s="70">
        <v>5</v>
      </c>
      <c r="D41" s="70">
        <v>1.25</v>
      </c>
      <c r="E41" s="70">
        <v>6.5</v>
      </c>
      <c r="F41" s="70">
        <v>1.25</v>
      </c>
      <c r="G41" s="121">
        <v>3</v>
      </c>
      <c r="H41" s="122">
        <v>6.25</v>
      </c>
      <c r="I41" s="72">
        <f t="shared" si="0"/>
        <v>3.5</v>
      </c>
      <c r="J41" s="119">
        <f t="shared" si="1"/>
        <v>23.25</v>
      </c>
    </row>
    <row r="42" spans="1:10" ht="18.75" customHeight="1">
      <c r="A42" s="11">
        <v>40</v>
      </c>
      <c r="B42" s="69"/>
      <c r="C42" s="130"/>
      <c r="D42" s="130"/>
      <c r="E42" s="130"/>
      <c r="F42" s="130"/>
      <c r="G42" s="130"/>
      <c r="H42" s="130"/>
      <c r="I42" s="131"/>
      <c r="J42" s="131"/>
    </row>
    <row r="43" spans="1:9" ht="18.75" customHeight="1">
      <c r="A43" s="53"/>
      <c r="B43" s="34"/>
      <c r="C43" s="30"/>
      <c r="D43" s="63"/>
      <c r="E43" s="63"/>
      <c r="F43" s="63"/>
      <c r="G43" s="63"/>
      <c r="H43" s="62"/>
      <c r="I43" s="54"/>
    </row>
    <row r="44" spans="1:9" ht="18.75" customHeight="1">
      <c r="A44" s="53"/>
      <c r="B44" s="54"/>
      <c r="C44" s="54"/>
      <c r="D44" s="54"/>
      <c r="E44" s="54"/>
      <c r="F44" s="54"/>
      <c r="G44" s="54"/>
      <c r="H44" s="54"/>
      <c r="I44" s="54"/>
    </row>
    <row r="45" spans="1:9" ht="18.75" customHeight="1">
      <c r="A45" s="53"/>
      <c r="B45" s="54"/>
      <c r="C45" s="54"/>
      <c r="D45" s="54"/>
      <c r="E45" s="54"/>
      <c r="F45" s="54"/>
      <c r="G45" s="54"/>
      <c r="H45" s="54"/>
      <c r="I45" s="54"/>
    </row>
    <row r="46" spans="1:9" ht="18.75" customHeight="1">
      <c r="A46" s="53"/>
      <c r="B46" s="54"/>
      <c r="C46" s="54"/>
      <c r="D46" s="54"/>
      <c r="E46" s="54"/>
      <c r="F46" s="54"/>
      <c r="G46" s="54"/>
      <c r="H46" s="54"/>
      <c r="I46" s="54"/>
    </row>
    <row r="47" spans="1:9" ht="18.75" customHeight="1">
      <c r="A47" s="53"/>
      <c r="B47" s="54"/>
      <c r="C47" s="54"/>
      <c r="D47" s="54"/>
      <c r="E47" s="54"/>
      <c r="F47" s="54"/>
      <c r="G47" s="54"/>
      <c r="H47" s="54"/>
      <c r="I47" s="54"/>
    </row>
    <row r="48" spans="1:9" ht="18.75" customHeight="1">
      <c r="A48" s="53"/>
      <c r="B48" s="54"/>
      <c r="C48" s="54"/>
      <c r="D48" s="54"/>
      <c r="E48" s="54"/>
      <c r="F48" s="54"/>
      <c r="G48" s="54"/>
      <c r="H48" s="54"/>
      <c r="I48" s="54"/>
    </row>
    <row r="49" spans="1:9" ht="18.75" customHeight="1">
      <c r="A49" s="53"/>
      <c r="B49" s="54"/>
      <c r="C49" s="54"/>
      <c r="D49" s="54"/>
      <c r="E49" s="54"/>
      <c r="F49" s="54"/>
      <c r="G49" s="54"/>
      <c r="H49" s="54"/>
      <c r="I49" s="54"/>
    </row>
    <row r="50" spans="1:10" s="57" customFormat="1" ht="18.75" customHeight="1">
      <c r="A50" s="64"/>
      <c r="B50" s="55"/>
      <c r="C50" s="56">
        <f>COUNTIF(C3:C46,"&gt;=5")</f>
        <v>36</v>
      </c>
      <c r="D50" s="56">
        <f aca="true" t="shared" si="2" ref="D50:I50">COUNTIF(D3:D46,"&gt;=5")</f>
        <v>23</v>
      </c>
      <c r="E50" s="56">
        <f t="shared" si="2"/>
        <v>17</v>
      </c>
      <c r="F50" s="56">
        <f t="shared" si="2"/>
        <v>4</v>
      </c>
      <c r="G50" s="56">
        <f t="shared" si="2"/>
        <v>13</v>
      </c>
      <c r="H50" s="56">
        <f t="shared" si="2"/>
        <v>35</v>
      </c>
      <c r="I50" s="56">
        <f t="shared" si="2"/>
        <v>14</v>
      </c>
      <c r="J50" s="56">
        <f>COUNTIF(J3:J46,"&gt;=30")</f>
        <v>15</v>
      </c>
    </row>
    <row r="51" spans="1:10" s="52" customFormat="1" ht="18.75" customHeight="1">
      <c r="A51" s="58"/>
      <c r="B51" s="59"/>
      <c r="C51" s="51">
        <f aca="true" t="shared" si="3" ref="C51:J51">COUNT(C3:C46)</f>
        <v>39</v>
      </c>
      <c r="D51" s="51">
        <f t="shared" si="3"/>
        <v>38</v>
      </c>
      <c r="E51" s="51">
        <f t="shared" si="3"/>
        <v>39</v>
      </c>
      <c r="F51" s="51">
        <f t="shared" si="3"/>
        <v>39</v>
      </c>
      <c r="G51" s="51">
        <f t="shared" si="3"/>
        <v>39</v>
      </c>
      <c r="H51" s="51">
        <f t="shared" si="3"/>
        <v>39</v>
      </c>
      <c r="I51" s="51">
        <f t="shared" si="3"/>
        <v>39</v>
      </c>
      <c r="J51" s="51">
        <f t="shared" si="3"/>
        <v>39</v>
      </c>
    </row>
    <row r="52" spans="1:10" ht="18.75" customHeight="1">
      <c r="A52" s="53"/>
      <c r="B52" s="54"/>
      <c r="C52" s="68">
        <f aca="true" t="shared" si="4" ref="C52:J52">C50/C51*100</f>
        <v>92.3076923076923</v>
      </c>
      <c r="D52" s="68">
        <f t="shared" si="4"/>
        <v>60.526315789473685</v>
      </c>
      <c r="E52" s="68">
        <f t="shared" si="4"/>
        <v>43.58974358974359</v>
      </c>
      <c r="F52" s="68">
        <f t="shared" si="4"/>
        <v>10.256410256410255</v>
      </c>
      <c r="G52" s="68">
        <f t="shared" si="4"/>
        <v>33.33333333333333</v>
      </c>
      <c r="H52" s="68">
        <f t="shared" si="4"/>
        <v>89.74358974358975</v>
      </c>
      <c r="I52" s="68">
        <f t="shared" si="4"/>
        <v>35.8974358974359</v>
      </c>
      <c r="J52" s="68">
        <f t="shared" si="4"/>
        <v>38.46153846153847</v>
      </c>
    </row>
    <row r="53" spans="1:9" ht="18.75" customHeight="1">
      <c r="A53" s="53"/>
      <c r="B53" s="54"/>
      <c r="C53" s="54"/>
      <c r="D53" s="54"/>
      <c r="E53" s="54"/>
      <c r="F53" s="54"/>
      <c r="G53" s="54"/>
      <c r="H53" s="54"/>
      <c r="I53" s="54"/>
    </row>
  </sheetData>
  <sheetProtection/>
  <mergeCells count="2">
    <mergeCell ref="A1:B1"/>
    <mergeCell ref="C1:J1"/>
  </mergeCells>
  <printOptions/>
  <pageMargins left="0.5" right="0.25" top="0.5" bottom="0.25" header="0.511811023622047" footer="0.2362204724409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G9" sqref="G9:J9"/>
    </sheetView>
  </sheetViews>
  <sheetFormatPr defaultColWidth="12.57421875" defaultRowHeight="18.75" customHeight="1"/>
  <cols>
    <col min="1" max="1" width="4.421875" style="60" customWidth="1"/>
    <col min="2" max="2" width="29.421875" style="4" bestFit="1" customWidth="1"/>
    <col min="3" max="10" width="7.7109375" style="50" customWidth="1"/>
    <col min="11" max="16384" width="12.57421875" style="50" customWidth="1"/>
  </cols>
  <sheetData>
    <row r="1" spans="1:10" ht="18.75" customHeight="1">
      <c r="A1" s="252" t="s">
        <v>355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0" ht="18.75" customHeight="1">
      <c r="A3" s="11">
        <v>1</v>
      </c>
      <c r="B3" s="69" t="s">
        <v>49</v>
      </c>
      <c r="C3" s="70">
        <v>5</v>
      </c>
      <c r="D3" s="70">
        <v>5</v>
      </c>
      <c r="E3" s="70">
        <v>4</v>
      </c>
      <c r="F3" s="70">
        <v>1.5</v>
      </c>
      <c r="G3" s="121">
        <v>5.25</v>
      </c>
      <c r="H3" s="122">
        <v>5.25</v>
      </c>
      <c r="I3" s="72">
        <f aca="true" t="shared" si="0" ref="I3:I38">(F3+G3+H3)/3</f>
        <v>4</v>
      </c>
      <c r="J3" s="119">
        <f aca="true" t="shared" si="1" ref="J3:J38">C3+D3+E3+F3+G3+H3</f>
        <v>26</v>
      </c>
    </row>
    <row r="4" spans="1:10" ht="18.75" customHeight="1">
      <c r="A4" s="11">
        <v>2</v>
      </c>
      <c r="B4" s="69" t="s">
        <v>57</v>
      </c>
      <c r="C4" s="70">
        <v>5</v>
      </c>
      <c r="D4" s="70">
        <v>2.5</v>
      </c>
      <c r="E4" s="70">
        <v>5</v>
      </c>
      <c r="F4" s="70">
        <v>2</v>
      </c>
      <c r="G4" s="121">
        <v>2.25</v>
      </c>
      <c r="H4" s="122">
        <v>4.25</v>
      </c>
      <c r="I4" s="72">
        <f t="shared" si="0"/>
        <v>2.8333333333333335</v>
      </c>
      <c r="J4" s="119">
        <f t="shared" si="1"/>
        <v>21</v>
      </c>
    </row>
    <row r="5" spans="1:10" ht="18.75" customHeight="1">
      <c r="A5" s="11">
        <v>3</v>
      </c>
      <c r="B5" s="69" t="s">
        <v>61</v>
      </c>
      <c r="C5" s="70">
        <v>5</v>
      </c>
      <c r="D5" s="70">
        <v>6.75</v>
      </c>
      <c r="E5" s="70">
        <v>3</v>
      </c>
      <c r="F5" s="70">
        <v>0.5</v>
      </c>
      <c r="G5" s="121">
        <v>3.75</v>
      </c>
      <c r="H5" s="122">
        <v>3.75</v>
      </c>
      <c r="I5" s="72">
        <f t="shared" si="0"/>
        <v>2.6666666666666665</v>
      </c>
      <c r="J5" s="119">
        <f t="shared" si="1"/>
        <v>22.75</v>
      </c>
    </row>
    <row r="6" spans="1:10" ht="18.75" customHeight="1">
      <c r="A6" s="11">
        <v>4</v>
      </c>
      <c r="B6" s="69" t="s">
        <v>62</v>
      </c>
      <c r="C6" s="70">
        <v>5</v>
      </c>
      <c r="D6" s="70">
        <v>3.25</v>
      </c>
      <c r="E6" s="70">
        <v>2.5</v>
      </c>
      <c r="F6" s="70">
        <v>2</v>
      </c>
      <c r="G6" s="121">
        <v>3.75</v>
      </c>
      <c r="H6" s="122">
        <v>5</v>
      </c>
      <c r="I6" s="72">
        <f t="shared" si="0"/>
        <v>3.5833333333333335</v>
      </c>
      <c r="J6" s="119">
        <f t="shared" si="1"/>
        <v>21.5</v>
      </c>
    </row>
    <row r="7" spans="1:10" ht="18.75" customHeight="1">
      <c r="A7" s="11">
        <v>5</v>
      </c>
      <c r="B7" s="69" t="s">
        <v>65</v>
      </c>
      <c r="C7" s="70">
        <v>4</v>
      </c>
      <c r="D7" s="70">
        <v>7</v>
      </c>
      <c r="E7" s="70">
        <v>3.5</v>
      </c>
      <c r="F7" s="70">
        <v>3.5</v>
      </c>
      <c r="G7" s="121">
        <v>5</v>
      </c>
      <c r="H7" s="122">
        <v>3</v>
      </c>
      <c r="I7" s="72">
        <f t="shared" si="0"/>
        <v>3.8333333333333335</v>
      </c>
      <c r="J7" s="119">
        <f t="shared" si="1"/>
        <v>26</v>
      </c>
    </row>
    <row r="8" spans="1:10" ht="18.75" customHeight="1">
      <c r="A8" s="11">
        <v>6</v>
      </c>
      <c r="B8" s="69" t="s">
        <v>66</v>
      </c>
      <c r="C8" s="70">
        <v>2.5</v>
      </c>
      <c r="D8" s="70">
        <v>5</v>
      </c>
      <c r="E8" s="70">
        <v>5</v>
      </c>
      <c r="F8" s="70">
        <v>0.5</v>
      </c>
      <c r="G8" s="121">
        <v>2.25</v>
      </c>
      <c r="H8" s="122">
        <v>4</v>
      </c>
      <c r="I8" s="72">
        <f t="shared" si="0"/>
        <v>2.25</v>
      </c>
      <c r="J8" s="119">
        <f t="shared" si="1"/>
        <v>19.25</v>
      </c>
    </row>
    <row r="9" spans="1:10" ht="18.75" customHeight="1">
      <c r="A9" s="11">
        <v>7</v>
      </c>
      <c r="B9" s="69" t="s">
        <v>87</v>
      </c>
      <c r="C9" s="70"/>
      <c r="D9" s="70"/>
      <c r="E9" s="70"/>
      <c r="F9" s="70"/>
      <c r="G9" s="121"/>
      <c r="H9" s="122"/>
      <c r="I9" s="72"/>
      <c r="J9" s="119"/>
    </row>
    <row r="10" spans="1:10" ht="18.75" customHeight="1">
      <c r="A10" s="11">
        <v>8</v>
      </c>
      <c r="B10" s="69" t="s">
        <v>102</v>
      </c>
      <c r="C10" s="70">
        <v>5</v>
      </c>
      <c r="D10" s="70">
        <v>6</v>
      </c>
      <c r="E10" s="70">
        <v>6.5</v>
      </c>
      <c r="F10" s="70">
        <v>1.75</v>
      </c>
      <c r="G10" s="121">
        <v>5</v>
      </c>
      <c r="H10" s="122">
        <v>5.75</v>
      </c>
      <c r="I10" s="72">
        <f t="shared" si="0"/>
        <v>4.166666666666667</v>
      </c>
      <c r="J10" s="119">
        <f t="shared" si="1"/>
        <v>30</v>
      </c>
    </row>
    <row r="11" spans="1:10" ht="18.75" customHeight="1">
      <c r="A11" s="11">
        <v>9</v>
      </c>
      <c r="B11" s="69" t="s">
        <v>103</v>
      </c>
      <c r="C11" s="70">
        <v>5</v>
      </c>
      <c r="D11" s="70">
        <v>3.5</v>
      </c>
      <c r="E11" s="70">
        <v>3.5</v>
      </c>
      <c r="F11" s="70">
        <v>1.5</v>
      </c>
      <c r="G11" s="121">
        <v>4.25</v>
      </c>
      <c r="H11" s="122">
        <v>3.25</v>
      </c>
      <c r="I11" s="72">
        <f t="shared" si="0"/>
        <v>3</v>
      </c>
      <c r="J11" s="119">
        <f t="shared" si="1"/>
        <v>21</v>
      </c>
    </row>
    <row r="12" spans="1:10" ht="18.75" customHeight="1">
      <c r="A12" s="11">
        <v>10</v>
      </c>
      <c r="B12" s="69" t="s">
        <v>108</v>
      </c>
      <c r="C12" s="70">
        <v>6</v>
      </c>
      <c r="D12" s="70">
        <v>5.5</v>
      </c>
      <c r="E12" s="70">
        <v>6</v>
      </c>
      <c r="F12" s="70">
        <v>1.75</v>
      </c>
      <c r="G12" s="121">
        <v>3</v>
      </c>
      <c r="H12" s="122">
        <v>2</v>
      </c>
      <c r="I12" s="72">
        <f t="shared" si="0"/>
        <v>2.25</v>
      </c>
      <c r="J12" s="119">
        <f t="shared" si="1"/>
        <v>24.25</v>
      </c>
    </row>
    <row r="13" spans="1:10" ht="18.75" customHeight="1">
      <c r="A13" s="11">
        <v>11</v>
      </c>
      <c r="B13" s="69" t="s">
        <v>133</v>
      </c>
      <c r="C13" s="70">
        <v>5.5</v>
      </c>
      <c r="D13" s="70">
        <v>3</v>
      </c>
      <c r="E13" s="70">
        <v>6</v>
      </c>
      <c r="F13" s="70">
        <v>0.75</v>
      </c>
      <c r="G13" s="121">
        <v>4.75</v>
      </c>
      <c r="H13" s="122">
        <v>4.25</v>
      </c>
      <c r="I13" s="72">
        <f t="shared" si="0"/>
        <v>3.25</v>
      </c>
      <c r="J13" s="119">
        <f t="shared" si="1"/>
        <v>24.25</v>
      </c>
    </row>
    <row r="14" spans="1:10" ht="18.75" customHeight="1">
      <c r="A14" s="11">
        <v>12</v>
      </c>
      <c r="B14" s="69" t="s">
        <v>136</v>
      </c>
      <c r="C14" s="70">
        <v>6</v>
      </c>
      <c r="D14" s="70">
        <v>5.5</v>
      </c>
      <c r="E14" s="70">
        <v>6.5</v>
      </c>
      <c r="F14" s="70">
        <v>1.5</v>
      </c>
      <c r="G14" s="121">
        <v>4.75</v>
      </c>
      <c r="H14" s="122">
        <v>3</v>
      </c>
      <c r="I14" s="72">
        <f t="shared" si="0"/>
        <v>3.0833333333333335</v>
      </c>
      <c r="J14" s="119">
        <f t="shared" si="1"/>
        <v>27.25</v>
      </c>
    </row>
    <row r="15" spans="1:10" s="67" customFormat="1" ht="18.75" customHeight="1">
      <c r="A15" s="11">
        <v>13</v>
      </c>
      <c r="B15" s="69" t="s">
        <v>146</v>
      </c>
      <c r="C15" s="70">
        <v>6</v>
      </c>
      <c r="D15" s="70">
        <v>6.25</v>
      </c>
      <c r="E15" s="70">
        <v>4.5</v>
      </c>
      <c r="F15" s="70">
        <v>2.25</v>
      </c>
      <c r="G15" s="121">
        <v>6.75</v>
      </c>
      <c r="H15" s="122">
        <v>5.25</v>
      </c>
      <c r="I15" s="72">
        <f t="shared" si="0"/>
        <v>4.75</v>
      </c>
      <c r="J15" s="119">
        <f t="shared" si="1"/>
        <v>31</v>
      </c>
    </row>
    <row r="16" spans="1:10" ht="18.75" customHeight="1">
      <c r="A16" s="11">
        <v>14</v>
      </c>
      <c r="B16" s="69" t="s">
        <v>156</v>
      </c>
      <c r="C16" s="70">
        <v>5</v>
      </c>
      <c r="D16" s="70">
        <v>3.5</v>
      </c>
      <c r="E16" s="70">
        <v>4</v>
      </c>
      <c r="F16" s="70">
        <v>1</v>
      </c>
      <c r="G16" s="121">
        <v>4</v>
      </c>
      <c r="H16" s="122">
        <v>4.75</v>
      </c>
      <c r="I16" s="72">
        <f t="shared" si="0"/>
        <v>3.25</v>
      </c>
      <c r="J16" s="119">
        <f t="shared" si="1"/>
        <v>22.25</v>
      </c>
    </row>
    <row r="17" spans="1:10" ht="18.75" customHeight="1">
      <c r="A17" s="11">
        <v>15</v>
      </c>
      <c r="B17" s="69" t="s">
        <v>168</v>
      </c>
      <c r="C17" s="70">
        <v>5</v>
      </c>
      <c r="D17" s="70">
        <v>3.5</v>
      </c>
      <c r="E17" s="70">
        <v>2</v>
      </c>
      <c r="F17" s="70">
        <v>1.25</v>
      </c>
      <c r="G17" s="121">
        <v>3.25</v>
      </c>
      <c r="H17" s="122">
        <v>3</v>
      </c>
      <c r="I17" s="72">
        <f t="shared" si="0"/>
        <v>2.5</v>
      </c>
      <c r="J17" s="119">
        <f t="shared" si="1"/>
        <v>18</v>
      </c>
    </row>
    <row r="18" spans="1:10" ht="18.75" customHeight="1">
      <c r="A18" s="11">
        <v>16</v>
      </c>
      <c r="B18" s="69" t="s">
        <v>175</v>
      </c>
      <c r="C18" s="70">
        <v>6.5</v>
      </c>
      <c r="D18" s="70">
        <v>4.75</v>
      </c>
      <c r="E18" s="70">
        <v>3.5</v>
      </c>
      <c r="F18" s="70">
        <v>2</v>
      </c>
      <c r="G18" s="121">
        <v>5.75</v>
      </c>
      <c r="H18" s="122">
        <v>5.25</v>
      </c>
      <c r="I18" s="72">
        <f t="shared" si="0"/>
        <v>4.333333333333333</v>
      </c>
      <c r="J18" s="119">
        <f t="shared" si="1"/>
        <v>27.75</v>
      </c>
    </row>
    <row r="19" spans="1:10" ht="18.75" customHeight="1">
      <c r="A19" s="11">
        <v>17</v>
      </c>
      <c r="B19" s="69" t="s">
        <v>176</v>
      </c>
      <c r="C19" s="70">
        <v>4.5</v>
      </c>
      <c r="D19" s="70">
        <v>4</v>
      </c>
      <c r="E19" s="70">
        <v>4</v>
      </c>
      <c r="F19" s="70">
        <v>2</v>
      </c>
      <c r="G19" s="121">
        <v>2.75</v>
      </c>
      <c r="H19" s="122">
        <v>5</v>
      </c>
      <c r="I19" s="72">
        <f t="shared" si="0"/>
        <v>3.25</v>
      </c>
      <c r="J19" s="119">
        <f t="shared" si="1"/>
        <v>22.25</v>
      </c>
    </row>
    <row r="20" spans="1:10" ht="18.75" customHeight="1">
      <c r="A20" s="11">
        <v>18</v>
      </c>
      <c r="B20" s="69" t="s">
        <v>179</v>
      </c>
      <c r="C20" s="70">
        <v>5.5</v>
      </c>
      <c r="D20" s="70">
        <v>4.75</v>
      </c>
      <c r="E20" s="70">
        <v>4</v>
      </c>
      <c r="F20" s="70">
        <v>2.25</v>
      </c>
      <c r="G20" s="121">
        <v>4.75</v>
      </c>
      <c r="H20" s="122">
        <v>6</v>
      </c>
      <c r="I20" s="72">
        <f t="shared" si="0"/>
        <v>4.333333333333333</v>
      </c>
      <c r="J20" s="119">
        <f t="shared" si="1"/>
        <v>27.25</v>
      </c>
    </row>
    <row r="21" spans="1:10" ht="18.75" customHeight="1">
      <c r="A21" s="11">
        <v>19</v>
      </c>
      <c r="B21" s="69" t="s">
        <v>186</v>
      </c>
      <c r="C21" s="70"/>
      <c r="D21" s="70"/>
      <c r="E21" s="70"/>
      <c r="F21" s="70"/>
      <c r="G21" s="121"/>
      <c r="H21" s="122"/>
      <c r="I21" s="72"/>
      <c r="J21" s="119"/>
    </row>
    <row r="22" spans="1:10" ht="18.75" customHeight="1">
      <c r="A22" s="11">
        <v>20</v>
      </c>
      <c r="B22" s="69" t="s">
        <v>191</v>
      </c>
      <c r="C22" s="70">
        <v>7</v>
      </c>
      <c r="D22" s="70">
        <v>2.25</v>
      </c>
      <c r="E22" s="70">
        <v>4</v>
      </c>
      <c r="F22" s="70">
        <v>1.5</v>
      </c>
      <c r="G22" s="121">
        <v>4</v>
      </c>
      <c r="H22" s="122">
        <v>4.75</v>
      </c>
      <c r="I22" s="72">
        <f t="shared" si="0"/>
        <v>3.4166666666666665</v>
      </c>
      <c r="J22" s="119">
        <f t="shared" si="1"/>
        <v>23.5</v>
      </c>
    </row>
    <row r="23" spans="1:10" ht="18.75" customHeight="1">
      <c r="A23" s="11">
        <v>21</v>
      </c>
      <c r="B23" s="69" t="s">
        <v>192</v>
      </c>
      <c r="C23" s="70">
        <v>4</v>
      </c>
      <c r="D23" s="70">
        <v>3.75</v>
      </c>
      <c r="E23" s="70">
        <v>2.5</v>
      </c>
      <c r="F23" s="70">
        <v>1.75</v>
      </c>
      <c r="G23" s="121">
        <v>3.75</v>
      </c>
      <c r="H23" s="122">
        <v>4.75</v>
      </c>
      <c r="I23" s="72">
        <f t="shared" si="0"/>
        <v>3.4166666666666665</v>
      </c>
      <c r="J23" s="119">
        <f t="shared" si="1"/>
        <v>20.5</v>
      </c>
    </row>
    <row r="24" spans="1:10" ht="18.75" customHeight="1">
      <c r="A24" s="11">
        <v>22</v>
      </c>
      <c r="B24" s="69" t="s">
        <v>197</v>
      </c>
      <c r="C24" s="70">
        <v>5</v>
      </c>
      <c r="D24" s="70">
        <v>4.25</v>
      </c>
      <c r="E24" s="70">
        <v>2.5</v>
      </c>
      <c r="F24" s="70">
        <v>0.75</v>
      </c>
      <c r="G24" s="121">
        <v>5.25</v>
      </c>
      <c r="H24" s="122">
        <v>3</v>
      </c>
      <c r="I24" s="72">
        <f t="shared" si="0"/>
        <v>3</v>
      </c>
      <c r="J24" s="119">
        <f t="shared" si="1"/>
        <v>20.75</v>
      </c>
    </row>
    <row r="25" spans="1:10" ht="18.75" customHeight="1">
      <c r="A25" s="11">
        <v>23</v>
      </c>
      <c r="B25" s="69" t="s">
        <v>219</v>
      </c>
      <c r="C25" s="70">
        <v>4</v>
      </c>
      <c r="D25" s="70">
        <v>3</v>
      </c>
      <c r="E25" s="70">
        <v>3</v>
      </c>
      <c r="F25" s="70">
        <v>1</v>
      </c>
      <c r="G25" s="121">
        <v>3</v>
      </c>
      <c r="H25" s="122">
        <v>3.75</v>
      </c>
      <c r="I25" s="72">
        <f t="shared" si="0"/>
        <v>2.5833333333333335</v>
      </c>
      <c r="J25" s="119">
        <f t="shared" si="1"/>
        <v>17.75</v>
      </c>
    </row>
    <row r="26" spans="1:10" ht="18.75" customHeight="1">
      <c r="A26" s="11">
        <v>24</v>
      </c>
      <c r="B26" s="69" t="s">
        <v>224</v>
      </c>
      <c r="C26" s="70">
        <v>5.5</v>
      </c>
      <c r="D26" s="70">
        <v>6</v>
      </c>
      <c r="E26" s="70">
        <v>6</v>
      </c>
      <c r="F26" s="70">
        <v>5</v>
      </c>
      <c r="G26" s="121">
        <v>3.25</v>
      </c>
      <c r="H26" s="122">
        <v>4.75</v>
      </c>
      <c r="I26" s="72">
        <f t="shared" si="0"/>
        <v>4.333333333333333</v>
      </c>
      <c r="J26" s="119">
        <f t="shared" si="1"/>
        <v>30.5</v>
      </c>
    </row>
    <row r="27" spans="1:10" ht="18.75" customHeight="1">
      <c r="A27" s="11">
        <v>25</v>
      </c>
      <c r="B27" s="69" t="s">
        <v>226</v>
      </c>
      <c r="C27" s="70">
        <v>6.5</v>
      </c>
      <c r="D27" s="70">
        <v>5</v>
      </c>
      <c r="E27" s="70">
        <v>3</v>
      </c>
      <c r="F27" s="70">
        <v>2.5</v>
      </c>
      <c r="G27" s="121">
        <v>5.25</v>
      </c>
      <c r="H27" s="122">
        <v>4</v>
      </c>
      <c r="I27" s="72">
        <f t="shared" si="0"/>
        <v>3.9166666666666665</v>
      </c>
      <c r="J27" s="119">
        <f t="shared" si="1"/>
        <v>26.25</v>
      </c>
    </row>
    <row r="28" spans="1:10" ht="18.75" customHeight="1">
      <c r="A28" s="11">
        <v>26</v>
      </c>
      <c r="B28" s="69" t="s">
        <v>265</v>
      </c>
      <c r="C28" s="70">
        <v>4</v>
      </c>
      <c r="D28" s="70">
        <v>5</v>
      </c>
      <c r="E28" s="70">
        <v>3.5</v>
      </c>
      <c r="F28" s="70">
        <v>1</v>
      </c>
      <c r="G28" s="121">
        <v>3.25</v>
      </c>
      <c r="H28" s="122">
        <v>6</v>
      </c>
      <c r="I28" s="72">
        <f t="shared" si="0"/>
        <v>3.4166666666666665</v>
      </c>
      <c r="J28" s="119">
        <f t="shared" si="1"/>
        <v>22.75</v>
      </c>
    </row>
    <row r="29" spans="1:10" ht="18.75" customHeight="1">
      <c r="A29" s="11">
        <v>27</v>
      </c>
      <c r="B29" s="69" t="s">
        <v>270</v>
      </c>
      <c r="C29" s="70">
        <v>6</v>
      </c>
      <c r="D29" s="70">
        <v>5</v>
      </c>
      <c r="E29" s="70">
        <v>4</v>
      </c>
      <c r="F29" s="70">
        <v>1</v>
      </c>
      <c r="G29" s="121">
        <v>2.75</v>
      </c>
      <c r="H29" s="122">
        <v>5</v>
      </c>
      <c r="I29" s="72">
        <f t="shared" si="0"/>
        <v>2.9166666666666665</v>
      </c>
      <c r="J29" s="119">
        <f t="shared" si="1"/>
        <v>23.75</v>
      </c>
    </row>
    <row r="30" spans="1:10" ht="18.75" customHeight="1">
      <c r="A30" s="11">
        <v>28</v>
      </c>
      <c r="B30" s="69" t="s">
        <v>278</v>
      </c>
      <c r="C30" s="70">
        <v>6.5</v>
      </c>
      <c r="D30" s="70">
        <v>2.5</v>
      </c>
      <c r="E30" s="70">
        <v>3</v>
      </c>
      <c r="F30" s="70">
        <v>2.25</v>
      </c>
      <c r="G30" s="121">
        <v>4</v>
      </c>
      <c r="H30" s="122">
        <v>2.25</v>
      </c>
      <c r="I30" s="72">
        <f t="shared" si="0"/>
        <v>2.8333333333333335</v>
      </c>
      <c r="J30" s="119">
        <f t="shared" si="1"/>
        <v>20.5</v>
      </c>
    </row>
    <row r="31" spans="1:10" ht="18.75" customHeight="1">
      <c r="A31" s="11">
        <v>29</v>
      </c>
      <c r="B31" s="69" t="s">
        <v>279</v>
      </c>
      <c r="C31" s="70">
        <v>4</v>
      </c>
      <c r="D31" s="70">
        <v>4</v>
      </c>
      <c r="E31" s="70">
        <v>3.5</v>
      </c>
      <c r="F31" s="70">
        <v>0.5</v>
      </c>
      <c r="G31" s="121">
        <v>4</v>
      </c>
      <c r="H31" s="122">
        <v>3.25</v>
      </c>
      <c r="I31" s="72">
        <f t="shared" si="0"/>
        <v>2.5833333333333335</v>
      </c>
      <c r="J31" s="119">
        <f t="shared" si="1"/>
        <v>19.25</v>
      </c>
    </row>
    <row r="32" spans="1:10" ht="18.75" customHeight="1">
      <c r="A32" s="11">
        <v>30</v>
      </c>
      <c r="B32" s="69" t="s">
        <v>283</v>
      </c>
      <c r="C32" s="70">
        <v>4.5</v>
      </c>
      <c r="D32" s="70">
        <v>2</v>
      </c>
      <c r="E32" s="70">
        <v>2</v>
      </c>
      <c r="F32" s="70">
        <v>1</v>
      </c>
      <c r="G32" s="121">
        <v>4.75</v>
      </c>
      <c r="H32" s="122">
        <v>4.75</v>
      </c>
      <c r="I32" s="72">
        <f t="shared" si="0"/>
        <v>3.5</v>
      </c>
      <c r="J32" s="119">
        <f t="shared" si="1"/>
        <v>19</v>
      </c>
    </row>
    <row r="33" spans="1:10" ht="18.75" customHeight="1">
      <c r="A33" s="11">
        <v>31</v>
      </c>
      <c r="B33" s="69" t="s">
        <v>289</v>
      </c>
      <c r="C33" s="70">
        <v>6.5</v>
      </c>
      <c r="D33" s="70">
        <v>5</v>
      </c>
      <c r="E33" s="70">
        <v>6</v>
      </c>
      <c r="F33" s="70">
        <v>3</v>
      </c>
      <c r="G33" s="121">
        <v>5.25</v>
      </c>
      <c r="H33" s="122">
        <v>5.25</v>
      </c>
      <c r="I33" s="72">
        <f t="shared" si="0"/>
        <v>4.5</v>
      </c>
      <c r="J33" s="119">
        <f t="shared" si="1"/>
        <v>31</v>
      </c>
    </row>
    <row r="34" spans="1:10" ht="18.75" customHeight="1">
      <c r="A34" s="11">
        <v>32</v>
      </c>
      <c r="B34" s="69" t="s">
        <v>292</v>
      </c>
      <c r="C34" s="70">
        <v>7</v>
      </c>
      <c r="D34" s="70">
        <v>3.5</v>
      </c>
      <c r="E34" s="70">
        <v>6</v>
      </c>
      <c r="F34" s="70">
        <v>3</v>
      </c>
      <c r="G34" s="121">
        <v>5</v>
      </c>
      <c r="H34" s="122">
        <v>5</v>
      </c>
      <c r="I34" s="72">
        <f t="shared" si="0"/>
        <v>4.333333333333333</v>
      </c>
      <c r="J34" s="119">
        <f t="shared" si="1"/>
        <v>29.5</v>
      </c>
    </row>
    <row r="35" spans="1:10" ht="18.75" customHeight="1">
      <c r="A35" s="11">
        <v>33</v>
      </c>
      <c r="B35" s="69" t="s">
        <v>312</v>
      </c>
      <c r="C35" s="70">
        <v>6.5</v>
      </c>
      <c r="D35" s="70">
        <v>4.5</v>
      </c>
      <c r="E35" s="70">
        <v>3.5</v>
      </c>
      <c r="F35" s="70">
        <v>3.5</v>
      </c>
      <c r="G35" s="121">
        <v>2.25</v>
      </c>
      <c r="H35" s="122">
        <v>3.75</v>
      </c>
      <c r="I35" s="72">
        <f t="shared" si="0"/>
        <v>3.1666666666666665</v>
      </c>
      <c r="J35" s="119">
        <f t="shared" si="1"/>
        <v>24</v>
      </c>
    </row>
    <row r="36" spans="1:10" ht="18.75" customHeight="1">
      <c r="A36" s="11">
        <v>34</v>
      </c>
      <c r="B36" s="69" t="s">
        <v>330</v>
      </c>
      <c r="C36" s="70">
        <v>4.5</v>
      </c>
      <c r="D36" s="70">
        <v>3.75</v>
      </c>
      <c r="E36" s="70">
        <v>5</v>
      </c>
      <c r="F36" s="70">
        <v>3.75</v>
      </c>
      <c r="G36" s="121">
        <v>4</v>
      </c>
      <c r="H36" s="122">
        <v>4.75</v>
      </c>
      <c r="I36" s="72">
        <f t="shared" si="0"/>
        <v>4.166666666666667</v>
      </c>
      <c r="J36" s="119">
        <f t="shared" si="1"/>
        <v>25.75</v>
      </c>
    </row>
    <row r="37" spans="1:10" ht="18.75" customHeight="1">
      <c r="A37" s="11">
        <v>35</v>
      </c>
      <c r="B37" s="69" t="s">
        <v>331</v>
      </c>
      <c r="C37" s="70">
        <v>4</v>
      </c>
      <c r="D37" s="70">
        <v>5</v>
      </c>
      <c r="E37" s="70">
        <v>5.5</v>
      </c>
      <c r="F37" s="70">
        <v>3</v>
      </c>
      <c r="G37" s="121">
        <v>5.25</v>
      </c>
      <c r="H37" s="122">
        <v>5.25</v>
      </c>
      <c r="I37" s="72">
        <f t="shared" si="0"/>
        <v>4.5</v>
      </c>
      <c r="J37" s="119">
        <f t="shared" si="1"/>
        <v>28</v>
      </c>
    </row>
    <row r="38" spans="1:10" ht="18.75" customHeight="1">
      <c r="A38" s="11">
        <v>36</v>
      </c>
      <c r="B38" s="69" t="s">
        <v>333</v>
      </c>
      <c r="C38" s="70">
        <v>5</v>
      </c>
      <c r="D38" s="70">
        <v>4.5</v>
      </c>
      <c r="E38" s="70">
        <v>2.5</v>
      </c>
      <c r="F38" s="70">
        <v>2</v>
      </c>
      <c r="G38" s="121">
        <v>4</v>
      </c>
      <c r="H38" s="122">
        <v>4</v>
      </c>
      <c r="I38" s="72">
        <f t="shared" si="0"/>
        <v>3.3333333333333335</v>
      </c>
      <c r="J38" s="119">
        <f t="shared" si="1"/>
        <v>22</v>
      </c>
    </row>
    <row r="39" spans="1:10" ht="18.75" customHeight="1">
      <c r="A39" s="11">
        <v>37</v>
      </c>
      <c r="B39" s="69"/>
      <c r="C39" s="130"/>
      <c r="D39" s="130"/>
      <c r="E39" s="130"/>
      <c r="F39" s="130"/>
      <c r="G39" s="130"/>
      <c r="H39" s="130"/>
      <c r="I39" s="131"/>
      <c r="J39" s="131"/>
    </row>
    <row r="40" spans="1:10" ht="18.75" customHeight="1">
      <c r="A40" s="11">
        <v>38</v>
      </c>
      <c r="B40" s="69"/>
      <c r="C40" s="130"/>
      <c r="D40" s="130"/>
      <c r="E40" s="130"/>
      <c r="F40" s="130"/>
      <c r="G40" s="130"/>
      <c r="H40" s="130"/>
      <c r="I40" s="131"/>
      <c r="J40" s="131"/>
    </row>
    <row r="41" spans="1:10" ht="18.75" customHeight="1">
      <c r="A41" s="11">
        <v>39</v>
      </c>
      <c r="B41" s="69"/>
      <c r="C41" s="130"/>
      <c r="D41" s="130"/>
      <c r="E41" s="130"/>
      <c r="F41" s="130"/>
      <c r="G41" s="130"/>
      <c r="H41" s="130"/>
      <c r="I41" s="131"/>
      <c r="J41" s="131"/>
    </row>
    <row r="42" spans="1:10" ht="18.75" customHeight="1">
      <c r="A42" s="11">
        <v>40</v>
      </c>
      <c r="B42" s="69"/>
      <c r="C42" s="130"/>
      <c r="D42" s="130"/>
      <c r="E42" s="130"/>
      <c r="F42" s="130"/>
      <c r="G42" s="130"/>
      <c r="H42" s="130"/>
      <c r="I42" s="131"/>
      <c r="J42" s="131"/>
    </row>
    <row r="43" spans="1:9" ht="18.75" customHeight="1">
      <c r="A43" s="53"/>
      <c r="B43" s="8"/>
      <c r="C43" s="54"/>
      <c r="D43" s="54"/>
      <c r="E43" s="54"/>
      <c r="F43" s="54"/>
      <c r="G43" s="54"/>
      <c r="H43" s="54"/>
      <c r="I43" s="54"/>
    </row>
    <row r="44" spans="1:9" ht="18.75" customHeight="1">
      <c r="A44" s="53"/>
      <c r="B44" s="8"/>
      <c r="C44" s="54"/>
      <c r="D44" s="54"/>
      <c r="E44" s="54"/>
      <c r="F44" s="54"/>
      <c r="G44" s="54"/>
      <c r="H44" s="54"/>
      <c r="I44" s="54"/>
    </row>
    <row r="45" spans="1:9" ht="18.75" customHeight="1">
      <c r="A45" s="53"/>
      <c r="B45" s="8"/>
      <c r="C45" s="54"/>
      <c r="D45" s="54"/>
      <c r="E45" s="54"/>
      <c r="F45" s="54"/>
      <c r="G45" s="54"/>
      <c r="H45" s="54"/>
      <c r="I45" s="54"/>
    </row>
    <row r="46" spans="1:9" ht="18.75" customHeight="1">
      <c r="A46" s="53"/>
      <c r="B46" s="8"/>
      <c r="C46" s="54"/>
      <c r="D46" s="54"/>
      <c r="E46" s="54"/>
      <c r="F46" s="54"/>
      <c r="G46" s="54"/>
      <c r="H46" s="54"/>
      <c r="I46" s="54"/>
    </row>
    <row r="47" spans="1:9" ht="18.75" customHeight="1">
      <c r="A47" s="53"/>
      <c r="B47" s="8"/>
      <c r="C47" s="54"/>
      <c r="D47" s="54"/>
      <c r="E47" s="54"/>
      <c r="F47" s="54"/>
      <c r="G47" s="54"/>
      <c r="H47" s="54"/>
      <c r="I47" s="54"/>
    </row>
    <row r="48" spans="1:9" ht="18.75" customHeight="1">
      <c r="A48" s="53"/>
      <c r="B48" s="8"/>
      <c r="C48" s="54"/>
      <c r="D48" s="54"/>
      <c r="E48" s="54"/>
      <c r="F48" s="54"/>
      <c r="G48" s="54"/>
      <c r="H48" s="54"/>
      <c r="I48" s="54"/>
    </row>
    <row r="49" spans="1:9" ht="18.75" customHeight="1">
      <c r="A49" s="53"/>
      <c r="B49" s="8"/>
      <c r="C49" s="54"/>
      <c r="D49" s="54"/>
      <c r="E49" s="54"/>
      <c r="F49" s="54"/>
      <c r="G49" s="54"/>
      <c r="H49" s="54"/>
      <c r="I49" s="54"/>
    </row>
    <row r="50" spans="1:10" s="57" customFormat="1" ht="18.75" customHeight="1">
      <c r="A50" s="64"/>
      <c r="B50" s="55"/>
      <c r="C50" s="56">
        <f>COUNTIF(C3:C46,"&gt;=5")</f>
        <v>24</v>
      </c>
      <c r="D50" s="56">
        <f aca="true" t="shared" si="2" ref="D50:I50">COUNTIF(D3:D46,"&gt;=5")</f>
        <v>14</v>
      </c>
      <c r="E50" s="56">
        <f t="shared" si="2"/>
        <v>11</v>
      </c>
      <c r="F50" s="56">
        <f t="shared" si="2"/>
        <v>1</v>
      </c>
      <c r="G50" s="56">
        <f t="shared" si="2"/>
        <v>10</v>
      </c>
      <c r="H50" s="56">
        <f t="shared" si="2"/>
        <v>12</v>
      </c>
      <c r="I50" s="56">
        <f t="shared" si="2"/>
        <v>0</v>
      </c>
      <c r="J50" s="56">
        <f>COUNTIF(J3:J46,"&gt;=30")</f>
        <v>4</v>
      </c>
    </row>
    <row r="51" spans="1:10" s="52" customFormat="1" ht="18.75" customHeight="1">
      <c r="A51" s="58"/>
      <c r="B51" s="59"/>
      <c r="C51" s="51">
        <f aca="true" t="shared" si="3" ref="C51:J51">COUNT(C3:C46)</f>
        <v>34</v>
      </c>
      <c r="D51" s="51">
        <f t="shared" si="3"/>
        <v>34</v>
      </c>
      <c r="E51" s="51">
        <f t="shared" si="3"/>
        <v>34</v>
      </c>
      <c r="F51" s="51">
        <f t="shared" si="3"/>
        <v>34</v>
      </c>
      <c r="G51" s="51">
        <f t="shared" si="3"/>
        <v>34</v>
      </c>
      <c r="H51" s="51">
        <f t="shared" si="3"/>
        <v>34</v>
      </c>
      <c r="I51" s="51">
        <f t="shared" si="3"/>
        <v>34</v>
      </c>
      <c r="J51" s="51">
        <f t="shared" si="3"/>
        <v>34</v>
      </c>
    </row>
    <row r="52" spans="1:10" ht="18.75" customHeight="1">
      <c r="A52" s="53"/>
      <c r="B52" s="8"/>
      <c r="C52" s="68">
        <f aca="true" t="shared" si="4" ref="C52:J52">C50/C51*100</f>
        <v>70.58823529411765</v>
      </c>
      <c r="D52" s="68">
        <f t="shared" si="4"/>
        <v>41.17647058823529</v>
      </c>
      <c r="E52" s="68">
        <f t="shared" si="4"/>
        <v>32.35294117647059</v>
      </c>
      <c r="F52" s="68">
        <f t="shared" si="4"/>
        <v>2.941176470588235</v>
      </c>
      <c r="G52" s="68">
        <f t="shared" si="4"/>
        <v>29.411764705882355</v>
      </c>
      <c r="H52" s="68">
        <f t="shared" si="4"/>
        <v>35.294117647058826</v>
      </c>
      <c r="I52" s="68">
        <f t="shared" si="4"/>
        <v>0</v>
      </c>
      <c r="J52" s="68">
        <f t="shared" si="4"/>
        <v>11.76470588235294</v>
      </c>
    </row>
    <row r="53" spans="1:9" ht="18.75" customHeight="1">
      <c r="A53" s="53"/>
      <c r="B53" s="8"/>
      <c r="C53" s="54"/>
      <c r="D53" s="54"/>
      <c r="E53" s="54"/>
      <c r="F53" s="54"/>
      <c r="G53" s="54"/>
      <c r="H53" s="54"/>
      <c r="I53" s="54"/>
    </row>
  </sheetData>
  <sheetProtection/>
  <mergeCells count="2">
    <mergeCell ref="A1:B1"/>
    <mergeCell ref="C1:J1"/>
  </mergeCells>
  <printOptions/>
  <pageMargins left="0.5" right="0.25" top="0.5" bottom="0.25" header="0.511811023622047" footer="0.4724409448818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4">
      <selection activeCell="G19" sqref="G19:J19"/>
    </sheetView>
  </sheetViews>
  <sheetFormatPr defaultColWidth="12.57421875" defaultRowHeight="12.75"/>
  <cols>
    <col min="1" max="1" width="4.421875" style="10" customWidth="1"/>
    <col min="2" max="2" width="31.140625" style="22" customWidth="1"/>
    <col min="3" max="10" width="7.7109375" style="128" customWidth="1"/>
    <col min="11" max="16384" width="12.57421875" style="128" customWidth="1"/>
  </cols>
  <sheetData>
    <row r="1" spans="1:10" ht="18.75" customHeight="1">
      <c r="A1" s="252" t="s">
        <v>356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1" ht="18.75" customHeight="1">
      <c r="A3" s="11">
        <v>1</v>
      </c>
      <c r="B3" s="69" t="s">
        <v>37</v>
      </c>
      <c r="C3" s="70">
        <v>4</v>
      </c>
      <c r="D3" s="70">
        <v>4.25</v>
      </c>
      <c r="E3" s="70">
        <v>3.5</v>
      </c>
      <c r="F3" s="70">
        <v>2</v>
      </c>
      <c r="G3" s="121">
        <v>3.75</v>
      </c>
      <c r="H3" s="122">
        <v>2.75</v>
      </c>
      <c r="I3" s="72">
        <f aca="true" t="shared" si="0" ref="I3:I38">(F3+G3+H3)/3</f>
        <v>2.8333333333333335</v>
      </c>
      <c r="J3" s="119">
        <f aca="true" t="shared" si="1" ref="J3:J38">C3+D3+E3+F3+G3+H3</f>
        <v>20.25</v>
      </c>
      <c r="K3" s="128">
        <v>1</v>
      </c>
    </row>
    <row r="4" spans="1:10" ht="18.75" customHeight="1">
      <c r="A4" s="11">
        <v>2</v>
      </c>
      <c r="B4" s="69" t="s">
        <v>52</v>
      </c>
      <c r="C4" s="70">
        <v>6</v>
      </c>
      <c r="D4" s="70">
        <v>1.5</v>
      </c>
      <c r="E4" s="70">
        <v>4</v>
      </c>
      <c r="F4" s="70">
        <v>2</v>
      </c>
      <c r="G4" s="121">
        <v>2.25</v>
      </c>
      <c r="H4" s="122">
        <v>5.75</v>
      </c>
      <c r="I4" s="72">
        <f t="shared" si="0"/>
        <v>3.3333333333333335</v>
      </c>
      <c r="J4" s="119">
        <f t="shared" si="1"/>
        <v>21.5</v>
      </c>
    </row>
    <row r="5" spans="1:11" ht="18.75" customHeight="1">
      <c r="A5" s="11">
        <v>3</v>
      </c>
      <c r="B5" s="69" t="s">
        <v>54</v>
      </c>
      <c r="C5" s="70">
        <v>3</v>
      </c>
      <c r="D5" s="70">
        <v>2.5</v>
      </c>
      <c r="E5" s="70">
        <v>4.5</v>
      </c>
      <c r="F5" s="70">
        <v>2</v>
      </c>
      <c r="G5" s="121">
        <v>2.25</v>
      </c>
      <c r="H5" s="122">
        <v>6.75</v>
      </c>
      <c r="I5" s="72">
        <f t="shared" si="0"/>
        <v>3.6666666666666665</v>
      </c>
      <c r="J5" s="119">
        <f t="shared" si="1"/>
        <v>21</v>
      </c>
      <c r="K5" s="128">
        <v>2</v>
      </c>
    </row>
    <row r="6" spans="1:11" ht="18.75" customHeight="1">
      <c r="A6" s="11">
        <v>4</v>
      </c>
      <c r="B6" s="69" t="s">
        <v>64</v>
      </c>
      <c r="C6" s="70">
        <v>4</v>
      </c>
      <c r="D6" s="70">
        <v>3.25</v>
      </c>
      <c r="E6" s="70">
        <v>1.5</v>
      </c>
      <c r="F6" s="70">
        <v>1.5</v>
      </c>
      <c r="G6" s="121">
        <v>4.25</v>
      </c>
      <c r="H6" s="122">
        <v>5.25</v>
      </c>
      <c r="I6" s="72">
        <f t="shared" si="0"/>
        <v>3.6666666666666665</v>
      </c>
      <c r="J6" s="119">
        <f t="shared" si="1"/>
        <v>19.75</v>
      </c>
      <c r="K6" s="128">
        <v>3</v>
      </c>
    </row>
    <row r="7" spans="1:11" ht="18.75" customHeight="1">
      <c r="A7" s="11">
        <v>5</v>
      </c>
      <c r="B7" s="69" t="s">
        <v>77</v>
      </c>
      <c r="C7" s="70">
        <v>6</v>
      </c>
      <c r="D7" s="70">
        <v>2</v>
      </c>
      <c r="E7" s="70">
        <v>3</v>
      </c>
      <c r="F7" s="70">
        <v>2.5</v>
      </c>
      <c r="G7" s="121">
        <v>4</v>
      </c>
      <c r="H7" s="122">
        <v>5</v>
      </c>
      <c r="I7" s="72">
        <f t="shared" si="0"/>
        <v>3.8333333333333335</v>
      </c>
      <c r="J7" s="119">
        <f t="shared" si="1"/>
        <v>22.5</v>
      </c>
      <c r="K7" s="128">
        <v>4</v>
      </c>
    </row>
    <row r="8" spans="1:11" ht="18.75" customHeight="1">
      <c r="A8" s="11">
        <v>6</v>
      </c>
      <c r="B8" s="69" t="s">
        <v>80</v>
      </c>
      <c r="C8" s="70">
        <v>5</v>
      </c>
      <c r="D8" s="70">
        <v>1.5</v>
      </c>
      <c r="E8" s="70">
        <v>3</v>
      </c>
      <c r="F8" s="70">
        <v>2</v>
      </c>
      <c r="G8" s="121">
        <v>4</v>
      </c>
      <c r="H8" s="122">
        <v>3.75</v>
      </c>
      <c r="I8" s="72">
        <f t="shared" si="0"/>
        <v>3.25</v>
      </c>
      <c r="J8" s="119">
        <f t="shared" si="1"/>
        <v>19.25</v>
      </c>
      <c r="K8" s="128">
        <v>5</v>
      </c>
    </row>
    <row r="9" spans="1:11" ht="18.75" customHeight="1">
      <c r="A9" s="11">
        <v>7</v>
      </c>
      <c r="B9" s="69" t="s">
        <v>83</v>
      </c>
      <c r="C9" s="70">
        <v>4</v>
      </c>
      <c r="D9" s="70">
        <v>5</v>
      </c>
      <c r="E9" s="70">
        <v>6.5</v>
      </c>
      <c r="F9" s="70">
        <v>1</v>
      </c>
      <c r="G9" s="121">
        <v>4.75</v>
      </c>
      <c r="H9" s="122">
        <v>6.75</v>
      </c>
      <c r="I9" s="72">
        <f t="shared" si="0"/>
        <v>4.166666666666667</v>
      </c>
      <c r="J9" s="119">
        <f t="shared" si="1"/>
        <v>28</v>
      </c>
      <c r="K9" s="128">
        <v>6</v>
      </c>
    </row>
    <row r="10" spans="1:11" ht="18.75" customHeight="1">
      <c r="A10" s="11">
        <v>8</v>
      </c>
      <c r="B10" s="69" t="s">
        <v>86</v>
      </c>
      <c r="C10" s="70">
        <v>4</v>
      </c>
      <c r="D10" s="70">
        <v>5.5</v>
      </c>
      <c r="E10" s="70">
        <v>6.5</v>
      </c>
      <c r="F10" s="70">
        <v>4.5</v>
      </c>
      <c r="G10" s="121">
        <v>2</v>
      </c>
      <c r="H10" s="122">
        <v>4</v>
      </c>
      <c r="I10" s="72">
        <f t="shared" si="0"/>
        <v>3.5</v>
      </c>
      <c r="J10" s="119">
        <f t="shared" si="1"/>
        <v>26.5</v>
      </c>
      <c r="K10" s="128">
        <v>7</v>
      </c>
    </row>
    <row r="11" spans="1:11" ht="18.75" customHeight="1">
      <c r="A11" s="11">
        <v>9</v>
      </c>
      <c r="B11" s="69" t="s">
        <v>110</v>
      </c>
      <c r="C11" s="70">
        <v>5</v>
      </c>
      <c r="D11" s="70">
        <v>4.5</v>
      </c>
      <c r="E11" s="70">
        <v>2.5</v>
      </c>
      <c r="F11" s="70">
        <v>1</v>
      </c>
      <c r="G11" s="121">
        <v>4.25</v>
      </c>
      <c r="H11" s="122">
        <v>3.75</v>
      </c>
      <c r="I11" s="72">
        <f t="shared" si="0"/>
        <v>3</v>
      </c>
      <c r="J11" s="119">
        <f t="shared" si="1"/>
        <v>21</v>
      </c>
      <c r="K11" s="128">
        <v>8</v>
      </c>
    </row>
    <row r="12" spans="1:11" ht="18.75" customHeight="1">
      <c r="A12" s="11">
        <v>10</v>
      </c>
      <c r="B12" s="69" t="s">
        <v>121</v>
      </c>
      <c r="C12" s="70">
        <v>6</v>
      </c>
      <c r="D12" s="70">
        <v>3</v>
      </c>
      <c r="E12" s="70">
        <v>5</v>
      </c>
      <c r="F12" s="70">
        <v>1.75</v>
      </c>
      <c r="G12" s="121">
        <v>4</v>
      </c>
      <c r="H12" s="122">
        <v>5</v>
      </c>
      <c r="I12" s="72">
        <f t="shared" si="0"/>
        <v>3.5833333333333335</v>
      </c>
      <c r="J12" s="119">
        <f t="shared" si="1"/>
        <v>24.75</v>
      </c>
      <c r="K12" s="128">
        <v>9</v>
      </c>
    </row>
    <row r="13" spans="1:11" ht="18.75" customHeight="1">
      <c r="A13" s="11">
        <v>11</v>
      </c>
      <c r="B13" s="69" t="s">
        <v>130</v>
      </c>
      <c r="C13" s="70">
        <v>6.5</v>
      </c>
      <c r="D13" s="70">
        <v>3.5</v>
      </c>
      <c r="E13" s="70">
        <v>5</v>
      </c>
      <c r="F13" s="70">
        <v>1.75</v>
      </c>
      <c r="G13" s="121">
        <v>5.75</v>
      </c>
      <c r="H13" s="122">
        <v>8</v>
      </c>
      <c r="I13" s="72">
        <f t="shared" si="0"/>
        <v>5.166666666666667</v>
      </c>
      <c r="J13" s="119">
        <f t="shared" si="1"/>
        <v>30.5</v>
      </c>
      <c r="K13" s="128">
        <v>10</v>
      </c>
    </row>
    <row r="14" spans="1:11" ht="18.75" customHeight="1">
      <c r="A14" s="11">
        <v>12</v>
      </c>
      <c r="B14" s="69" t="s">
        <v>139</v>
      </c>
      <c r="C14" s="70">
        <v>6.25</v>
      </c>
      <c r="D14" s="70">
        <v>5.75</v>
      </c>
      <c r="E14" s="70">
        <v>3</v>
      </c>
      <c r="F14" s="70">
        <v>3</v>
      </c>
      <c r="G14" s="121">
        <v>6.75</v>
      </c>
      <c r="H14" s="122">
        <v>6.75</v>
      </c>
      <c r="I14" s="72">
        <f t="shared" si="0"/>
        <v>5.5</v>
      </c>
      <c r="J14" s="119">
        <f t="shared" si="1"/>
        <v>31.5</v>
      </c>
      <c r="K14" s="128">
        <v>11</v>
      </c>
    </row>
    <row r="15" spans="1:11" ht="18.75" customHeight="1">
      <c r="A15" s="11">
        <v>13</v>
      </c>
      <c r="B15" s="69" t="s">
        <v>150</v>
      </c>
      <c r="C15" s="70">
        <v>7</v>
      </c>
      <c r="D15" s="70">
        <v>3</v>
      </c>
      <c r="E15" s="70">
        <v>3.5</v>
      </c>
      <c r="F15" s="70">
        <v>0.25</v>
      </c>
      <c r="G15" s="121">
        <v>5.25</v>
      </c>
      <c r="H15" s="122">
        <v>6.25</v>
      </c>
      <c r="I15" s="72">
        <f t="shared" si="0"/>
        <v>3.9166666666666665</v>
      </c>
      <c r="J15" s="119">
        <f t="shared" si="1"/>
        <v>25.25</v>
      </c>
      <c r="K15" s="128">
        <v>12</v>
      </c>
    </row>
    <row r="16" spans="1:11" ht="18.75" customHeight="1">
      <c r="A16" s="11">
        <v>14</v>
      </c>
      <c r="B16" s="69" t="s">
        <v>157</v>
      </c>
      <c r="C16" s="70">
        <v>4</v>
      </c>
      <c r="D16" s="70">
        <v>4</v>
      </c>
      <c r="E16" s="70">
        <v>2.5</v>
      </c>
      <c r="F16" s="70">
        <v>1</v>
      </c>
      <c r="G16" s="121">
        <v>3.25</v>
      </c>
      <c r="H16" s="122">
        <v>5</v>
      </c>
      <c r="I16" s="72">
        <f t="shared" si="0"/>
        <v>3.0833333333333335</v>
      </c>
      <c r="J16" s="119">
        <f t="shared" si="1"/>
        <v>19.75</v>
      </c>
      <c r="K16" s="128">
        <v>13</v>
      </c>
    </row>
    <row r="17" spans="1:11" ht="18.75" customHeight="1">
      <c r="A17" s="11">
        <v>15</v>
      </c>
      <c r="B17" s="69" t="s">
        <v>164</v>
      </c>
      <c r="C17" s="70"/>
      <c r="D17" s="70"/>
      <c r="E17" s="70"/>
      <c r="F17" s="70"/>
      <c r="G17" s="121"/>
      <c r="H17" s="122"/>
      <c r="I17" s="72"/>
      <c r="J17" s="119"/>
      <c r="K17" s="128">
        <v>14</v>
      </c>
    </row>
    <row r="18" spans="1:10" ht="18.75" customHeight="1">
      <c r="A18" s="11">
        <v>16</v>
      </c>
      <c r="B18" s="69" t="s">
        <v>167</v>
      </c>
      <c r="C18" s="70">
        <v>4.5</v>
      </c>
      <c r="D18" s="70">
        <v>5</v>
      </c>
      <c r="E18" s="70">
        <v>2.5</v>
      </c>
      <c r="F18" s="70">
        <v>3</v>
      </c>
      <c r="G18" s="121">
        <v>4</v>
      </c>
      <c r="H18" s="122">
        <v>6.75</v>
      </c>
      <c r="I18" s="72">
        <f>(F18+G18+H18)/3</f>
        <v>4.583333333333333</v>
      </c>
      <c r="J18" s="119">
        <f>C18+D18+E18+F18+G18+H18</f>
        <v>25.75</v>
      </c>
    </row>
    <row r="19" spans="1:11" ht="18.75" customHeight="1">
      <c r="A19" s="11">
        <v>17</v>
      </c>
      <c r="B19" s="69" t="s">
        <v>174</v>
      </c>
      <c r="C19" s="70"/>
      <c r="D19" s="70"/>
      <c r="E19" s="70"/>
      <c r="F19" s="70"/>
      <c r="G19" s="121"/>
      <c r="H19" s="122"/>
      <c r="I19" s="72"/>
      <c r="J19" s="119"/>
      <c r="K19" s="128">
        <v>15</v>
      </c>
    </row>
    <row r="20" spans="1:11" ht="18.75" customHeight="1">
      <c r="A20" s="11">
        <v>18</v>
      </c>
      <c r="B20" s="69" t="s">
        <v>182</v>
      </c>
      <c r="C20" s="70">
        <v>6</v>
      </c>
      <c r="D20" s="70">
        <v>4.75</v>
      </c>
      <c r="E20" s="70">
        <v>3.5</v>
      </c>
      <c r="F20" s="70">
        <v>3.5</v>
      </c>
      <c r="G20" s="121">
        <v>4.75</v>
      </c>
      <c r="H20" s="122">
        <v>5.75</v>
      </c>
      <c r="I20" s="72">
        <f t="shared" si="0"/>
        <v>4.666666666666667</v>
      </c>
      <c r="J20" s="119">
        <f t="shared" si="1"/>
        <v>28.25</v>
      </c>
      <c r="K20" s="128">
        <v>16</v>
      </c>
    </row>
    <row r="21" spans="1:11" ht="18.75" customHeight="1">
      <c r="A21" s="11">
        <v>19</v>
      </c>
      <c r="B21" s="69" t="s">
        <v>184</v>
      </c>
      <c r="C21" s="70">
        <v>5</v>
      </c>
      <c r="D21" s="70">
        <v>2.25</v>
      </c>
      <c r="E21" s="70">
        <v>5.5</v>
      </c>
      <c r="F21" s="70">
        <v>1</v>
      </c>
      <c r="G21" s="121">
        <v>4.25</v>
      </c>
      <c r="H21" s="122">
        <v>4.75</v>
      </c>
      <c r="I21" s="72">
        <f t="shared" si="0"/>
        <v>3.3333333333333335</v>
      </c>
      <c r="J21" s="119">
        <f t="shared" si="1"/>
        <v>22.75</v>
      </c>
      <c r="K21" s="128">
        <v>17</v>
      </c>
    </row>
    <row r="22" spans="1:11" ht="18.75" customHeight="1">
      <c r="A22" s="11">
        <v>20</v>
      </c>
      <c r="B22" s="69" t="s">
        <v>193</v>
      </c>
      <c r="C22" s="70">
        <v>6.5</v>
      </c>
      <c r="D22" s="70">
        <v>3.75</v>
      </c>
      <c r="E22" s="70">
        <v>4.5</v>
      </c>
      <c r="F22" s="70">
        <v>1.5</v>
      </c>
      <c r="G22" s="121">
        <v>4.25</v>
      </c>
      <c r="H22" s="122">
        <v>4</v>
      </c>
      <c r="I22" s="72">
        <f t="shared" si="0"/>
        <v>3.25</v>
      </c>
      <c r="J22" s="119">
        <f t="shared" si="1"/>
        <v>24.5</v>
      </c>
      <c r="K22" s="128">
        <v>18</v>
      </c>
    </row>
    <row r="23" spans="1:11" ht="18.75" customHeight="1">
      <c r="A23" s="11">
        <v>21</v>
      </c>
      <c r="B23" s="69" t="s">
        <v>195</v>
      </c>
      <c r="C23" s="70">
        <v>5.5</v>
      </c>
      <c r="D23" s="70">
        <v>2.25</v>
      </c>
      <c r="E23" s="70">
        <v>3</v>
      </c>
      <c r="F23" s="70">
        <v>1</v>
      </c>
      <c r="G23" s="121">
        <v>2.75</v>
      </c>
      <c r="H23" s="122">
        <v>5</v>
      </c>
      <c r="I23" s="72">
        <f t="shared" si="0"/>
        <v>2.9166666666666665</v>
      </c>
      <c r="J23" s="119">
        <f t="shared" si="1"/>
        <v>19.5</v>
      </c>
      <c r="K23" s="128">
        <v>19</v>
      </c>
    </row>
    <row r="24" spans="1:11" ht="18.75" customHeight="1">
      <c r="A24" s="11">
        <v>22</v>
      </c>
      <c r="B24" s="69" t="s">
        <v>199</v>
      </c>
      <c r="C24" s="70">
        <v>5</v>
      </c>
      <c r="D24" s="70">
        <v>2.25</v>
      </c>
      <c r="E24" s="70">
        <v>1.5</v>
      </c>
      <c r="F24" s="70">
        <v>2.75</v>
      </c>
      <c r="G24" s="121">
        <v>2.75</v>
      </c>
      <c r="H24" s="122">
        <v>6.75</v>
      </c>
      <c r="I24" s="72">
        <f t="shared" si="0"/>
        <v>4.083333333333333</v>
      </c>
      <c r="J24" s="119">
        <f t="shared" si="1"/>
        <v>21</v>
      </c>
      <c r="K24" s="128">
        <v>20</v>
      </c>
    </row>
    <row r="25" spans="1:11" ht="15.75">
      <c r="A25" s="11">
        <v>23</v>
      </c>
      <c r="B25" s="69" t="s">
        <v>213</v>
      </c>
      <c r="C25" s="70">
        <v>4</v>
      </c>
      <c r="D25" s="70">
        <v>3.5</v>
      </c>
      <c r="E25" s="70">
        <v>3.5</v>
      </c>
      <c r="F25" s="70">
        <v>2</v>
      </c>
      <c r="G25" s="121">
        <v>4.25</v>
      </c>
      <c r="H25" s="122">
        <v>7.25</v>
      </c>
      <c r="I25" s="72">
        <f t="shared" si="0"/>
        <v>4.5</v>
      </c>
      <c r="J25" s="119">
        <f t="shared" si="1"/>
        <v>24.5</v>
      </c>
      <c r="K25" s="128">
        <v>21</v>
      </c>
    </row>
    <row r="26" spans="1:11" ht="15.75">
      <c r="A26" s="11">
        <v>24</v>
      </c>
      <c r="B26" s="69" t="s">
        <v>245</v>
      </c>
      <c r="C26" s="70">
        <v>4</v>
      </c>
      <c r="D26" s="70">
        <v>4.5</v>
      </c>
      <c r="E26" s="70">
        <v>4.5</v>
      </c>
      <c r="F26" s="70">
        <v>1.5</v>
      </c>
      <c r="G26" s="121">
        <v>3</v>
      </c>
      <c r="H26" s="122">
        <v>5</v>
      </c>
      <c r="I26" s="72">
        <f t="shared" si="0"/>
        <v>3.1666666666666665</v>
      </c>
      <c r="J26" s="119">
        <f t="shared" si="1"/>
        <v>22.5</v>
      </c>
      <c r="K26" s="128">
        <v>22</v>
      </c>
    </row>
    <row r="27" spans="1:11" ht="15.75">
      <c r="A27" s="11">
        <v>25</v>
      </c>
      <c r="B27" s="69" t="s">
        <v>261</v>
      </c>
      <c r="C27" s="70">
        <v>3</v>
      </c>
      <c r="D27" s="70">
        <v>3</v>
      </c>
      <c r="E27" s="70">
        <v>4</v>
      </c>
      <c r="F27" s="70">
        <v>1</v>
      </c>
      <c r="G27" s="121">
        <v>3.25</v>
      </c>
      <c r="H27" s="122">
        <v>3</v>
      </c>
      <c r="I27" s="72">
        <f t="shared" si="0"/>
        <v>2.4166666666666665</v>
      </c>
      <c r="J27" s="119">
        <f t="shared" si="1"/>
        <v>17.25</v>
      </c>
      <c r="K27" s="128">
        <v>23</v>
      </c>
    </row>
    <row r="28" spans="1:11" ht="18.75" customHeight="1">
      <c r="A28" s="11">
        <v>26</v>
      </c>
      <c r="B28" s="69" t="s">
        <v>263</v>
      </c>
      <c r="C28" s="70">
        <v>4.5</v>
      </c>
      <c r="D28" s="70">
        <v>4</v>
      </c>
      <c r="E28" s="70">
        <v>4.5</v>
      </c>
      <c r="F28" s="70">
        <v>1.5</v>
      </c>
      <c r="G28" s="121">
        <v>3.25</v>
      </c>
      <c r="H28" s="122">
        <v>5.75</v>
      </c>
      <c r="I28" s="72">
        <f t="shared" si="0"/>
        <v>3.5</v>
      </c>
      <c r="J28" s="119">
        <f t="shared" si="1"/>
        <v>23.5</v>
      </c>
      <c r="K28" s="128">
        <v>24</v>
      </c>
    </row>
    <row r="29" spans="1:11" ht="18.75" customHeight="1">
      <c r="A29" s="11">
        <v>27</v>
      </c>
      <c r="B29" s="69" t="s">
        <v>275</v>
      </c>
      <c r="C29" s="70">
        <v>5</v>
      </c>
      <c r="D29" s="70">
        <v>4</v>
      </c>
      <c r="E29" s="70">
        <v>4</v>
      </c>
      <c r="F29" s="70">
        <v>4</v>
      </c>
      <c r="G29" s="121">
        <v>4.25</v>
      </c>
      <c r="H29" s="122">
        <v>8.75</v>
      </c>
      <c r="I29" s="72">
        <f t="shared" si="0"/>
        <v>5.666666666666667</v>
      </c>
      <c r="J29" s="119">
        <f t="shared" si="1"/>
        <v>30</v>
      </c>
      <c r="K29" s="128">
        <v>25</v>
      </c>
    </row>
    <row r="30" spans="1:11" ht="15.75">
      <c r="A30" s="11">
        <v>28</v>
      </c>
      <c r="B30" s="69" t="s">
        <v>285</v>
      </c>
      <c r="C30" s="70">
        <v>6.5</v>
      </c>
      <c r="D30" s="70">
        <v>3.5</v>
      </c>
      <c r="E30" s="70">
        <v>4</v>
      </c>
      <c r="F30" s="70">
        <v>2.75</v>
      </c>
      <c r="G30" s="121">
        <v>2.75</v>
      </c>
      <c r="H30" s="122">
        <v>3.75</v>
      </c>
      <c r="I30" s="72">
        <f t="shared" si="0"/>
        <v>3.0833333333333335</v>
      </c>
      <c r="J30" s="119">
        <f t="shared" si="1"/>
        <v>23.25</v>
      </c>
      <c r="K30" s="128">
        <v>26</v>
      </c>
    </row>
    <row r="31" spans="1:11" ht="15.75">
      <c r="A31" s="11">
        <v>29</v>
      </c>
      <c r="B31" s="69" t="s">
        <v>288</v>
      </c>
      <c r="C31" s="70">
        <v>5.5</v>
      </c>
      <c r="D31" s="70">
        <v>4</v>
      </c>
      <c r="E31" s="70">
        <v>6</v>
      </c>
      <c r="F31" s="70">
        <v>3</v>
      </c>
      <c r="G31" s="121">
        <v>2.75</v>
      </c>
      <c r="H31" s="122">
        <v>4.75</v>
      </c>
      <c r="I31" s="72">
        <f t="shared" si="0"/>
        <v>3.5</v>
      </c>
      <c r="J31" s="119">
        <f t="shared" si="1"/>
        <v>26</v>
      </c>
      <c r="K31" s="128">
        <v>27</v>
      </c>
    </row>
    <row r="32" spans="1:11" ht="15.75">
      <c r="A32" s="11">
        <v>30</v>
      </c>
      <c r="B32" s="69" t="s">
        <v>296</v>
      </c>
      <c r="C32" s="70">
        <v>5</v>
      </c>
      <c r="D32" s="70">
        <v>3</v>
      </c>
      <c r="E32" s="70">
        <v>6</v>
      </c>
      <c r="F32" s="70">
        <v>3.5</v>
      </c>
      <c r="G32" s="121">
        <v>2.25</v>
      </c>
      <c r="H32" s="122">
        <v>6</v>
      </c>
      <c r="I32" s="72">
        <f t="shared" si="0"/>
        <v>3.9166666666666665</v>
      </c>
      <c r="J32" s="119">
        <f t="shared" si="1"/>
        <v>25.75</v>
      </c>
      <c r="K32" s="128">
        <v>28</v>
      </c>
    </row>
    <row r="33" spans="1:11" ht="18.75" customHeight="1">
      <c r="A33" s="11">
        <v>31</v>
      </c>
      <c r="B33" s="69" t="s">
        <v>301</v>
      </c>
      <c r="C33" s="70">
        <v>6</v>
      </c>
      <c r="D33" s="70">
        <v>5</v>
      </c>
      <c r="E33" s="70">
        <v>5.5</v>
      </c>
      <c r="F33" s="70">
        <v>2.5</v>
      </c>
      <c r="G33" s="121">
        <v>4.25</v>
      </c>
      <c r="H33" s="122">
        <v>6.75</v>
      </c>
      <c r="I33" s="72">
        <f t="shared" si="0"/>
        <v>4.5</v>
      </c>
      <c r="J33" s="119">
        <f t="shared" si="1"/>
        <v>30</v>
      </c>
      <c r="K33" s="128">
        <v>29</v>
      </c>
    </row>
    <row r="34" spans="1:11" ht="18.75" customHeight="1">
      <c r="A34" s="11">
        <v>32</v>
      </c>
      <c r="B34" s="69" t="s">
        <v>304</v>
      </c>
      <c r="C34" s="70">
        <v>5</v>
      </c>
      <c r="D34" s="70">
        <v>3</v>
      </c>
      <c r="E34" s="70">
        <v>5.5</v>
      </c>
      <c r="F34" s="70">
        <v>4</v>
      </c>
      <c r="G34" s="121">
        <v>3.75</v>
      </c>
      <c r="H34" s="122">
        <v>6</v>
      </c>
      <c r="I34" s="72">
        <f t="shared" si="0"/>
        <v>4.583333333333333</v>
      </c>
      <c r="J34" s="119">
        <f t="shared" si="1"/>
        <v>27.25</v>
      </c>
      <c r="K34" s="128">
        <v>30</v>
      </c>
    </row>
    <row r="35" spans="1:11" ht="15.75">
      <c r="A35" s="11">
        <v>33</v>
      </c>
      <c r="B35" s="69" t="s">
        <v>308</v>
      </c>
      <c r="C35" s="70">
        <v>5</v>
      </c>
      <c r="D35" s="70">
        <v>4</v>
      </c>
      <c r="E35" s="70">
        <v>3</v>
      </c>
      <c r="F35" s="70">
        <v>2</v>
      </c>
      <c r="G35" s="121">
        <v>4.75</v>
      </c>
      <c r="H35" s="122">
        <v>6</v>
      </c>
      <c r="I35" s="72">
        <f t="shared" si="0"/>
        <v>4.25</v>
      </c>
      <c r="J35" s="119">
        <f t="shared" si="1"/>
        <v>24.75</v>
      </c>
      <c r="K35" s="128">
        <v>31</v>
      </c>
    </row>
    <row r="36" spans="1:11" ht="15.75">
      <c r="A36" s="11">
        <v>34</v>
      </c>
      <c r="B36" s="69" t="s">
        <v>313</v>
      </c>
      <c r="C36" s="70">
        <v>5</v>
      </c>
      <c r="D36" s="70">
        <v>3.5</v>
      </c>
      <c r="E36" s="70">
        <v>2.5</v>
      </c>
      <c r="F36" s="70">
        <v>2</v>
      </c>
      <c r="G36" s="121">
        <v>5</v>
      </c>
      <c r="H36" s="122">
        <v>4.25</v>
      </c>
      <c r="I36" s="72">
        <f t="shared" si="0"/>
        <v>3.75</v>
      </c>
      <c r="J36" s="119">
        <f t="shared" si="1"/>
        <v>22.25</v>
      </c>
      <c r="K36" s="128">
        <v>32</v>
      </c>
    </row>
    <row r="37" spans="1:10" ht="15.75">
      <c r="A37" s="11">
        <v>35</v>
      </c>
      <c r="B37" s="69" t="s">
        <v>326</v>
      </c>
      <c r="C37" s="70">
        <v>5.5</v>
      </c>
      <c r="D37" s="70">
        <v>2.5</v>
      </c>
      <c r="E37" s="70">
        <v>4</v>
      </c>
      <c r="F37" s="70">
        <v>3</v>
      </c>
      <c r="G37" s="121">
        <v>3.25</v>
      </c>
      <c r="H37" s="122">
        <v>4</v>
      </c>
      <c r="I37" s="72">
        <f t="shared" si="0"/>
        <v>3.4166666666666665</v>
      </c>
      <c r="J37" s="119">
        <f t="shared" si="1"/>
        <v>22.25</v>
      </c>
    </row>
    <row r="38" spans="1:10" ht="15.75">
      <c r="A38" s="11">
        <v>36</v>
      </c>
      <c r="B38" s="69" t="s">
        <v>337</v>
      </c>
      <c r="C38" s="70">
        <v>6</v>
      </c>
      <c r="D38" s="70">
        <v>3.75</v>
      </c>
      <c r="E38" s="70">
        <v>5.5</v>
      </c>
      <c r="F38" s="70">
        <v>4</v>
      </c>
      <c r="G38" s="121">
        <v>4.25</v>
      </c>
      <c r="H38" s="122">
        <v>7</v>
      </c>
      <c r="I38" s="72">
        <f t="shared" si="0"/>
        <v>5.083333333333333</v>
      </c>
      <c r="J38" s="119">
        <f t="shared" si="1"/>
        <v>30.5</v>
      </c>
    </row>
    <row r="39" spans="1:10" ht="15.75">
      <c r="A39" s="11">
        <v>37</v>
      </c>
      <c r="B39" s="69"/>
      <c r="C39" s="130"/>
      <c r="D39" s="130"/>
      <c r="E39" s="130"/>
      <c r="F39" s="130"/>
      <c r="G39" s="130"/>
      <c r="H39" s="130"/>
      <c r="I39" s="131"/>
      <c r="J39" s="131"/>
    </row>
    <row r="40" spans="1:10" ht="15.75">
      <c r="A40" s="11">
        <v>38</v>
      </c>
      <c r="B40" s="69"/>
      <c r="C40" s="130"/>
      <c r="D40" s="130"/>
      <c r="E40" s="130"/>
      <c r="F40" s="130"/>
      <c r="G40" s="130"/>
      <c r="H40" s="130"/>
      <c r="I40" s="131"/>
      <c r="J40" s="131"/>
    </row>
    <row r="41" spans="1:10" ht="15.75">
      <c r="A41" s="11">
        <v>39</v>
      </c>
      <c r="B41" s="69"/>
      <c r="C41" s="130"/>
      <c r="D41" s="130"/>
      <c r="E41" s="130"/>
      <c r="F41" s="130"/>
      <c r="G41" s="130"/>
      <c r="H41" s="130"/>
      <c r="I41" s="131"/>
      <c r="J41" s="131"/>
    </row>
    <row r="42" spans="1:10" ht="15.75">
      <c r="A42" s="11">
        <v>40</v>
      </c>
      <c r="B42" s="69"/>
      <c r="C42" s="130"/>
      <c r="D42" s="130"/>
      <c r="E42" s="130"/>
      <c r="F42" s="130"/>
      <c r="G42" s="130"/>
      <c r="H42" s="130"/>
      <c r="I42" s="131"/>
      <c r="J42" s="131"/>
    </row>
    <row r="43" spans="1:9" ht="15.75">
      <c r="A43" s="133"/>
      <c r="B43" s="149"/>
      <c r="C43" s="134"/>
      <c r="D43" s="134"/>
      <c r="E43" s="134"/>
      <c r="F43" s="134"/>
      <c r="G43" s="134"/>
      <c r="H43" s="134"/>
      <c r="I43" s="134"/>
    </row>
    <row r="44" spans="1:9" ht="15.75">
      <c r="A44" s="133"/>
      <c r="B44" s="149"/>
      <c r="C44" s="134"/>
      <c r="D44" s="134"/>
      <c r="E44" s="134"/>
      <c r="F44" s="134"/>
      <c r="G44" s="134"/>
      <c r="H44" s="134"/>
      <c r="I44" s="134"/>
    </row>
    <row r="45" spans="1:9" ht="15.75">
      <c r="A45" s="133"/>
      <c r="B45" s="149"/>
      <c r="C45" s="134"/>
      <c r="D45" s="134"/>
      <c r="E45" s="134"/>
      <c r="F45" s="134"/>
      <c r="G45" s="134"/>
      <c r="H45" s="134"/>
      <c r="I45" s="134"/>
    </row>
    <row r="46" spans="1:9" ht="15.75">
      <c r="A46" s="133"/>
      <c r="B46" s="149"/>
      <c r="C46" s="134"/>
      <c r="D46" s="134"/>
      <c r="E46" s="134"/>
      <c r="F46" s="134"/>
      <c r="G46" s="134"/>
      <c r="H46" s="134"/>
      <c r="I46" s="134"/>
    </row>
    <row r="47" spans="1:9" ht="15.75">
      <c r="A47" s="133"/>
      <c r="B47" s="149"/>
      <c r="C47" s="134"/>
      <c r="D47" s="134"/>
      <c r="E47" s="134"/>
      <c r="F47" s="134"/>
      <c r="G47" s="134"/>
      <c r="H47" s="134"/>
      <c r="I47" s="134"/>
    </row>
    <row r="48" spans="1:9" ht="15.75">
      <c r="A48" s="133"/>
      <c r="B48" s="149"/>
      <c r="C48" s="134"/>
      <c r="D48" s="134"/>
      <c r="E48" s="134"/>
      <c r="F48" s="134"/>
      <c r="G48" s="134"/>
      <c r="H48" s="134"/>
      <c r="I48" s="134"/>
    </row>
    <row r="49" spans="1:9" ht="15.75">
      <c r="A49" s="133"/>
      <c r="B49" s="149"/>
      <c r="C49" s="134"/>
      <c r="D49" s="134"/>
      <c r="E49" s="134"/>
      <c r="F49" s="134"/>
      <c r="G49" s="134"/>
      <c r="H49" s="134"/>
      <c r="I49" s="134"/>
    </row>
    <row r="50" spans="1:10" s="138" customFormat="1" ht="15.75">
      <c r="A50" s="135"/>
      <c r="B50" s="150"/>
      <c r="C50" s="137">
        <f>COUNTIF(C2:C45,"&gt;=5")</f>
        <v>23</v>
      </c>
      <c r="D50" s="137">
        <f aca="true" t="shared" si="2" ref="D50:I50">COUNTIF(D2:D45,"&gt;=5")</f>
        <v>5</v>
      </c>
      <c r="E50" s="137">
        <f t="shared" si="2"/>
        <v>10</v>
      </c>
      <c r="F50" s="137">
        <f t="shared" si="2"/>
        <v>0</v>
      </c>
      <c r="G50" s="137">
        <f t="shared" si="2"/>
        <v>4</v>
      </c>
      <c r="H50" s="137">
        <f t="shared" si="2"/>
        <v>23</v>
      </c>
      <c r="I50" s="137">
        <f t="shared" si="2"/>
        <v>4</v>
      </c>
      <c r="J50" s="137">
        <f>COUNTIF(J2:J45,"&gt;=30")</f>
        <v>5</v>
      </c>
    </row>
    <row r="51" spans="1:10" s="142" customFormat="1" ht="18.75" customHeight="1">
      <c r="A51" s="139"/>
      <c r="B51" s="151"/>
      <c r="C51" s="141">
        <f aca="true" t="shared" si="3" ref="C51:J51">COUNT(C2:C45)</f>
        <v>34</v>
      </c>
      <c r="D51" s="141">
        <f t="shared" si="3"/>
        <v>34</v>
      </c>
      <c r="E51" s="141">
        <f t="shared" si="3"/>
        <v>34</v>
      </c>
      <c r="F51" s="141">
        <f t="shared" si="3"/>
        <v>34</v>
      </c>
      <c r="G51" s="141">
        <f t="shared" si="3"/>
        <v>34</v>
      </c>
      <c r="H51" s="141">
        <f t="shared" si="3"/>
        <v>34</v>
      </c>
      <c r="I51" s="141">
        <f t="shared" si="3"/>
        <v>34</v>
      </c>
      <c r="J51" s="141">
        <f t="shared" si="3"/>
        <v>34</v>
      </c>
    </row>
    <row r="52" spans="1:10" ht="15.75">
      <c r="A52" s="133"/>
      <c r="B52" s="149"/>
      <c r="C52" s="143">
        <f aca="true" t="shared" si="4" ref="C52:J52">C50/C51*100</f>
        <v>67.64705882352942</v>
      </c>
      <c r="D52" s="143">
        <f t="shared" si="4"/>
        <v>14.705882352941178</v>
      </c>
      <c r="E52" s="143">
        <f t="shared" si="4"/>
        <v>29.411764705882355</v>
      </c>
      <c r="F52" s="143">
        <f t="shared" si="4"/>
        <v>0</v>
      </c>
      <c r="G52" s="143">
        <f t="shared" si="4"/>
        <v>11.76470588235294</v>
      </c>
      <c r="H52" s="143">
        <f t="shared" si="4"/>
        <v>67.64705882352942</v>
      </c>
      <c r="I52" s="143">
        <f t="shared" si="4"/>
        <v>11.76470588235294</v>
      </c>
      <c r="J52" s="143">
        <f t="shared" si="4"/>
        <v>14.705882352941178</v>
      </c>
    </row>
    <row r="53" spans="1:9" ht="15.75">
      <c r="A53" s="133"/>
      <c r="B53" s="149"/>
      <c r="C53" s="134"/>
      <c r="D53" s="134"/>
      <c r="E53" s="134"/>
      <c r="F53" s="134"/>
      <c r="G53" s="134"/>
      <c r="H53" s="134"/>
      <c r="I53" s="134"/>
    </row>
    <row r="54" spans="1:9" ht="15.75">
      <c r="A54" s="133"/>
      <c r="B54" s="149"/>
      <c r="C54" s="134"/>
      <c r="D54" s="134"/>
      <c r="E54" s="134"/>
      <c r="F54" s="134"/>
      <c r="G54" s="134"/>
      <c r="H54" s="134"/>
      <c r="I54" s="134"/>
    </row>
    <row r="55" spans="1:9" ht="18.75" customHeight="1">
      <c r="A55" s="133"/>
      <c r="B55" s="149"/>
      <c r="C55" s="134"/>
      <c r="D55" s="134"/>
      <c r="E55" s="134"/>
      <c r="F55" s="134"/>
      <c r="G55" s="134"/>
      <c r="H55" s="134"/>
      <c r="I55" s="134"/>
    </row>
    <row r="56" spans="1:9" ht="18.75" customHeight="1">
      <c r="A56" s="133"/>
      <c r="B56" s="149"/>
      <c r="C56" s="134"/>
      <c r="D56" s="134"/>
      <c r="E56" s="134"/>
      <c r="F56" s="134"/>
      <c r="G56" s="134"/>
      <c r="H56" s="134"/>
      <c r="I56" s="134"/>
    </row>
    <row r="57" spans="1:9" ht="15.75">
      <c r="A57" s="133"/>
      <c r="B57" s="149"/>
      <c r="C57" s="134"/>
      <c r="D57" s="134"/>
      <c r="E57" s="134"/>
      <c r="F57" s="134"/>
      <c r="G57" s="134"/>
      <c r="H57" s="134"/>
      <c r="I57" s="134"/>
    </row>
    <row r="58" spans="1:9" ht="15.75">
      <c r="A58" s="133"/>
      <c r="B58" s="149"/>
      <c r="C58" s="134"/>
      <c r="D58" s="134"/>
      <c r="E58" s="134"/>
      <c r="F58" s="134"/>
      <c r="G58" s="134"/>
      <c r="H58" s="134"/>
      <c r="I58" s="134"/>
    </row>
    <row r="59" spans="1:9" ht="15.75">
      <c r="A59" s="133"/>
      <c r="B59" s="149"/>
      <c r="C59" s="134"/>
      <c r="D59" s="134"/>
      <c r="E59" s="134"/>
      <c r="F59" s="134"/>
      <c r="G59" s="134"/>
      <c r="H59" s="134"/>
      <c r="I59" s="134"/>
    </row>
    <row r="60" spans="1:9" ht="15.75">
      <c r="A60" s="133"/>
      <c r="B60" s="149"/>
      <c r="C60" s="134"/>
      <c r="D60" s="134"/>
      <c r="E60" s="134"/>
      <c r="F60" s="134"/>
      <c r="G60" s="134"/>
      <c r="H60" s="134"/>
      <c r="I60" s="134"/>
    </row>
  </sheetData>
  <sheetProtection/>
  <mergeCells count="2">
    <mergeCell ref="A1:B1"/>
    <mergeCell ref="C1:J1"/>
  </mergeCells>
  <printOptions/>
  <pageMargins left="0.5" right="0.25" top="0.5" bottom="0.25" header="0.511811023622047" footer="0.39370078740157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4">
      <selection activeCell="C51" sqref="C51"/>
    </sheetView>
  </sheetViews>
  <sheetFormatPr defaultColWidth="12.57421875" defaultRowHeight="18.75" customHeight="1"/>
  <cols>
    <col min="1" max="1" width="4.00390625" style="10" customWidth="1"/>
    <col min="2" max="2" width="31.28125" style="128" customWidth="1"/>
    <col min="3" max="10" width="7.7109375" style="128" customWidth="1"/>
    <col min="11" max="16384" width="12.57421875" style="128" customWidth="1"/>
  </cols>
  <sheetData>
    <row r="1" spans="1:10" ht="18.75" customHeight="1">
      <c r="A1" s="252" t="s">
        <v>357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0" ht="18.75" customHeight="1">
      <c r="A3" s="11">
        <v>1</v>
      </c>
      <c r="B3" s="69" t="s">
        <v>43</v>
      </c>
      <c r="C3" s="70">
        <v>3.5</v>
      </c>
      <c r="D3" s="70">
        <v>2.75</v>
      </c>
      <c r="E3" s="70">
        <v>3.5</v>
      </c>
      <c r="F3" s="70">
        <v>2.5</v>
      </c>
      <c r="G3" s="121">
        <v>4.75</v>
      </c>
      <c r="H3" s="122">
        <v>4.75</v>
      </c>
      <c r="I3" s="72">
        <f aca="true" t="shared" si="0" ref="I3:I37">(F3+G3+H3)/3</f>
        <v>4</v>
      </c>
      <c r="J3" s="119">
        <f aca="true" t="shared" si="1" ref="J3:J37">C3+D3+E3+F3+G3+H3</f>
        <v>21.75</v>
      </c>
    </row>
    <row r="4" spans="1:10" ht="18.75" customHeight="1">
      <c r="A4" s="11">
        <v>2</v>
      </c>
      <c r="B4" s="69" t="s">
        <v>58</v>
      </c>
      <c r="C4" s="70">
        <v>3.5</v>
      </c>
      <c r="D4" s="70">
        <v>2.5</v>
      </c>
      <c r="E4" s="70">
        <v>3</v>
      </c>
      <c r="F4" s="70">
        <v>1.5</v>
      </c>
      <c r="G4" s="121">
        <v>4</v>
      </c>
      <c r="H4" s="122">
        <v>4.25</v>
      </c>
      <c r="I4" s="72">
        <f t="shared" si="0"/>
        <v>3.25</v>
      </c>
      <c r="J4" s="119">
        <f t="shared" si="1"/>
        <v>18.75</v>
      </c>
    </row>
    <row r="5" spans="1:10" ht="18.75" customHeight="1">
      <c r="A5" s="11">
        <v>3</v>
      </c>
      <c r="B5" s="69" t="s">
        <v>59</v>
      </c>
      <c r="C5" s="70">
        <v>6</v>
      </c>
      <c r="D5" s="70">
        <v>6.75</v>
      </c>
      <c r="E5" s="70">
        <v>6</v>
      </c>
      <c r="F5" s="70">
        <v>7.5</v>
      </c>
      <c r="G5" s="121">
        <v>7</v>
      </c>
      <c r="H5" s="122">
        <v>6.75</v>
      </c>
      <c r="I5" s="72">
        <f t="shared" si="0"/>
        <v>7.083333333333333</v>
      </c>
      <c r="J5" s="119">
        <f t="shared" si="1"/>
        <v>40</v>
      </c>
    </row>
    <row r="6" spans="1:10" ht="18.75" customHeight="1">
      <c r="A6" s="11">
        <v>4</v>
      </c>
      <c r="B6" s="69" t="s">
        <v>69</v>
      </c>
      <c r="C6" s="70">
        <v>6</v>
      </c>
      <c r="D6" s="70">
        <v>7.5</v>
      </c>
      <c r="E6" s="70">
        <v>3</v>
      </c>
      <c r="F6" s="70">
        <v>5</v>
      </c>
      <c r="G6" s="121">
        <v>4.75</v>
      </c>
      <c r="H6" s="122">
        <v>4.75</v>
      </c>
      <c r="I6" s="72">
        <f t="shared" si="0"/>
        <v>4.833333333333333</v>
      </c>
      <c r="J6" s="119">
        <f t="shared" si="1"/>
        <v>31</v>
      </c>
    </row>
    <row r="7" spans="1:10" ht="18.75" customHeight="1">
      <c r="A7" s="11">
        <v>5</v>
      </c>
      <c r="B7" s="69" t="s">
        <v>70</v>
      </c>
      <c r="C7" s="70">
        <v>5</v>
      </c>
      <c r="D7" s="70">
        <v>6.5</v>
      </c>
      <c r="E7" s="70">
        <v>4</v>
      </c>
      <c r="F7" s="70">
        <v>5</v>
      </c>
      <c r="G7" s="121">
        <v>6</v>
      </c>
      <c r="H7" s="122">
        <v>4.75</v>
      </c>
      <c r="I7" s="72">
        <f t="shared" si="0"/>
        <v>5.25</v>
      </c>
      <c r="J7" s="119">
        <f t="shared" si="1"/>
        <v>31.25</v>
      </c>
    </row>
    <row r="8" spans="1:10" ht="18.75" customHeight="1">
      <c r="A8" s="11">
        <v>6</v>
      </c>
      <c r="B8" s="69" t="s">
        <v>93</v>
      </c>
      <c r="C8" s="70">
        <v>5.5</v>
      </c>
      <c r="D8" s="70">
        <v>3</v>
      </c>
      <c r="E8" s="70">
        <v>3.5</v>
      </c>
      <c r="F8" s="70">
        <v>1</v>
      </c>
      <c r="G8" s="121">
        <v>3.25</v>
      </c>
      <c r="H8" s="122">
        <v>3.75</v>
      </c>
      <c r="I8" s="72">
        <f t="shared" si="0"/>
        <v>2.6666666666666665</v>
      </c>
      <c r="J8" s="119">
        <f t="shared" si="1"/>
        <v>20</v>
      </c>
    </row>
    <row r="9" spans="1:10" ht="18.75" customHeight="1">
      <c r="A9" s="11">
        <v>7</v>
      </c>
      <c r="B9" s="69" t="s">
        <v>99</v>
      </c>
      <c r="C9" s="70">
        <v>5</v>
      </c>
      <c r="D9" s="70">
        <v>5</v>
      </c>
      <c r="E9" s="70">
        <v>5.5</v>
      </c>
      <c r="F9" s="70">
        <v>0.75</v>
      </c>
      <c r="G9" s="121">
        <v>3</v>
      </c>
      <c r="H9" s="122">
        <v>3.25</v>
      </c>
      <c r="I9" s="72">
        <f t="shared" si="0"/>
        <v>2.3333333333333335</v>
      </c>
      <c r="J9" s="119">
        <f t="shared" si="1"/>
        <v>22.5</v>
      </c>
    </row>
    <row r="10" spans="1:10" ht="18.75" customHeight="1">
      <c r="A10" s="11">
        <v>8</v>
      </c>
      <c r="B10" s="69" t="s">
        <v>100</v>
      </c>
      <c r="C10" s="70">
        <v>5.5</v>
      </c>
      <c r="D10" s="70">
        <v>4</v>
      </c>
      <c r="E10" s="70">
        <v>4.5</v>
      </c>
      <c r="F10" s="70">
        <v>0.5</v>
      </c>
      <c r="G10" s="121">
        <v>3.25</v>
      </c>
      <c r="H10" s="122">
        <v>4.75</v>
      </c>
      <c r="I10" s="72">
        <f t="shared" si="0"/>
        <v>2.8333333333333335</v>
      </c>
      <c r="J10" s="119">
        <f t="shared" si="1"/>
        <v>22.5</v>
      </c>
    </row>
    <row r="11" spans="1:10" ht="18.75" customHeight="1">
      <c r="A11" s="11">
        <v>9</v>
      </c>
      <c r="B11" s="69" t="s">
        <v>112</v>
      </c>
      <c r="C11" s="70">
        <v>4</v>
      </c>
      <c r="D11" s="70">
        <v>0.5</v>
      </c>
      <c r="E11" s="70">
        <v>5.5</v>
      </c>
      <c r="F11" s="70">
        <v>0.75</v>
      </c>
      <c r="G11" s="121">
        <v>3.25</v>
      </c>
      <c r="H11" s="122">
        <v>3</v>
      </c>
      <c r="I11" s="72">
        <f t="shared" si="0"/>
        <v>2.3333333333333335</v>
      </c>
      <c r="J11" s="119">
        <f t="shared" si="1"/>
        <v>17</v>
      </c>
    </row>
    <row r="12" spans="1:10" ht="18.75" customHeight="1">
      <c r="A12" s="11">
        <v>10</v>
      </c>
      <c r="B12" s="69" t="s">
        <v>163</v>
      </c>
      <c r="C12" s="70">
        <v>5.5</v>
      </c>
      <c r="D12" s="70">
        <v>0.75</v>
      </c>
      <c r="E12" s="70">
        <v>3.5</v>
      </c>
      <c r="F12" s="70">
        <v>1.25</v>
      </c>
      <c r="G12" s="121">
        <v>4</v>
      </c>
      <c r="H12" s="122">
        <v>5.25</v>
      </c>
      <c r="I12" s="72">
        <f t="shared" si="0"/>
        <v>3.5</v>
      </c>
      <c r="J12" s="119">
        <f t="shared" si="1"/>
        <v>20.25</v>
      </c>
    </row>
    <row r="13" spans="1:10" ht="18.75" customHeight="1">
      <c r="A13" s="11">
        <v>11</v>
      </c>
      <c r="B13" s="69" t="s">
        <v>165</v>
      </c>
      <c r="C13" s="70">
        <v>5</v>
      </c>
      <c r="D13" s="70">
        <v>2.25</v>
      </c>
      <c r="E13" s="70">
        <v>4</v>
      </c>
      <c r="F13" s="70">
        <v>1</v>
      </c>
      <c r="G13" s="121">
        <v>4.75</v>
      </c>
      <c r="H13" s="122">
        <v>5.75</v>
      </c>
      <c r="I13" s="72">
        <f t="shared" si="0"/>
        <v>3.8333333333333335</v>
      </c>
      <c r="J13" s="119">
        <f t="shared" si="1"/>
        <v>22.75</v>
      </c>
    </row>
    <row r="14" spans="1:10" ht="18.75" customHeight="1">
      <c r="A14" s="11">
        <v>12</v>
      </c>
      <c r="B14" s="69" t="s">
        <v>172</v>
      </c>
      <c r="C14" s="70">
        <v>6</v>
      </c>
      <c r="D14" s="70">
        <v>2.75</v>
      </c>
      <c r="E14" s="70">
        <v>6</v>
      </c>
      <c r="F14" s="70">
        <v>2</v>
      </c>
      <c r="G14" s="121">
        <v>3</v>
      </c>
      <c r="H14" s="122">
        <v>6</v>
      </c>
      <c r="I14" s="72">
        <f t="shared" si="0"/>
        <v>3.6666666666666665</v>
      </c>
      <c r="J14" s="119">
        <f t="shared" si="1"/>
        <v>25.75</v>
      </c>
    </row>
    <row r="15" spans="1:10" ht="18.75" customHeight="1">
      <c r="A15" s="11">
        <v>13</v>
      </c>
      <c r="B15" s="69" t="s">
        <v>180</v>
      </c>
      <c r="C15" s="70">
        <v>6.5</v>
      </c>
      <c r="D15" s="70">
        <v>2.5</v>
      </c>
      <c r="E15" s="70">
        <v>3</v>
      </c>
      <c r="F15" s="70">
        <v>3.75</v>
      </c>
      <c r="G15" s="121">
        <v>4.75</v>
      </c>
      <c r="H15" s="122">
        <v>4.75</v>
      </c>
      <c r="I15" s="72">
        <f t="shared" si="0"/>
        <v>4.416666666666667</v>
      </c>
      <c r="J15" s="119">
        <f t="shared" si="1"/>
        <v>25.25</v>
      </c>
    </row>
    <row r="16" spans="1:10" ht="18.75" customHeight="1">
      <c r="A16" s="11">
        <v>14</v>
      </c>
      <c r="B16" s="69" t="s">
        <v>189</v>
      </c>
      <c r="C16" s="70">
        <v>6.5</v>
      </c>
      <c r="D16" s="70">
        <v>1.25</v>
      </c>
      <c r="E16" s="70">
        <v>1</v>
      </c>
      <c r="F16" s="70">
        <v>1.75</v>
      </c>
      <c r="G16" s="121">
        <v>3.25</v>
      </c>
      <c r="H16" s="122">
        <v>3</v>
      </c>
      <c r="I16" s="72">
        <f t="shared" si="0"/>
        <v>2.6666666666666665</v>
      </c>
      <c r="J16" s="119">
        <f t="shared" si="1"/>
        <v>16.75</v>
      </c>
    </row>
    <row r="17" spans="1:10" ht="18.75" customHeight="1">
      <c r="A17" s="11">
        <v>15</v>
      </c>
      <c r="B17" s="69" t="s">
        <v>190</v>
      </c>
      <c r="C17" s="70">
        <v>6</v>
      </c>
      <c r="D17" s="70">
        <v>3.25</v>
      </c>
      <c r="E17" s="70">
        <v>4.5</v>
      </c>
      <c r="F17" s="70">
        <v>2.75</v>
      </c>
      <c r="G17" s="121">
        <v>5.25</v>
      </c>
      <c r="H17" s="122">
        <v>3.75</v>
      </c>
      <c r="I17" s="72">
        <f t="shared" si="0"/>
        <v>3.9166666666666665</v>
      </c>
      <c r="J17" s="119">
        <f t="shared" si="1"/>
        <v>25.5</v>
      </c>
    </row>
    <row r="18" spans="1:10" ht="18.75" customHeight="1">
      <c r="A18" s="11">
        <v>16</v>
      </c>
      <c r="B18" s="69" t="s">
        <v>198</v>
      </c>
      <c r="C18" s="70">
        <v>6.5</v>
      </c>
      <c r="D18" s="70">
        <v>3.75</v>
      </c>
      <c r="E18" s="70">
        <v>4.5</v>
      </c>
      <c r="F18" s="70">
        <v>2.5</v>
      </c>
      <c r="G18" s="121">
        <v>5</v>
      </c>
      <c r="H18" s="122">
        <v>4</v>
      </c>
      <c r="I18" s="72">
        <f t="shared" si="0"/>
        <v>3.8333333333333335</v>
      </c>
      <c r="J18" s="119">
        <f t="shared" si="1"/>
        <v>26.25</v>
      </c>
    </row>
    <row r="19" spans="1:10" ht="18.75" customHeight="1">
      <c r="A19" s="11">
        <v>17</v>
      </c>
      <c r="B19" s="69" t="s">
        <v>208</v>
      </c>
      <c r="C19" s="70">
        <v>5</v>
      </c>
      <c r="D19" s="70">
        <v>5</v>
      </c>
      <c r="E19" s="70">
        <v>3.5</v>
      </c>
      <c r="F19" s="70">
        <v>1.5</v>
      </c>
      <c r="G19" s="121">
        <v>3.25</v>
      </c>
      <c r="H19" s="122">
        <v>4</v>
      </c>
      <c r="I19" s="72">
        <f t="shared" si="0"/>
        <v>2.9166666666666665</v>
      </c>
      <c r="J19" s="119">
        <f t="shared" si="1"/>
        <v>22.25</v>
      </c>
    </row>
    <row r="20" spans="1:10" ht="18.75" customHeight="1">
      <c r="A20" s="11">
        <v>18</v>
      </c>
      <c r="B20" s="69" t="s">
        <v>211</v>
      </c>
      <c r="C20" s="70">
        <v>5.5</v>
      </c>
      <c r="D20" s="70">
        <v>5.5</v>
      </c>
      <c r="E20" s="70">
        <v>3.5</v>
      </c>
      <c r="F20" s="70">
        <v>1</v>
      </c>
      <c r="G20" s="121">
        <v>2.25</v>
      </c>
      <c r="H20" s="122">
        <v>4</v>
      </c>
      <c r="I20" s="72">
        <f t="shared" si="0"/>
        <v>2.4166666666666665</v>
      </c>
      <c r="J20" s="119">
        <f t="shared" si="1"/>
        <v>21.75</v>
      </c>
    </row>
    <row r="21" spans="1:10" ht="18.75" customHeight="1">
      <c r="A21" s="11">
        <v>19</v>
      </c>
      <c r="B21" s="69" t="s">
        <v>218</v>
      </c>
      <c r="C21" s="70">
        <v>4.5</v>
      </c>
      <c r="D21" s="70">
        <v>4.5</v>
      </c>
      <c r="E21" s="70">
        <v>5</v>
      </c>
      <c r="F21" s="70">
        <v>5</v>
      </c>
      <c r="G21" s="121">
        <v>6.75</v>
      </c>
      <c r="H21" s="122">
        <v>5.25</v>
      </c>
      <c r="I21" s="72">
        <f t="shared" si="0"/>
        <v>5.666666666666667</v>
      </c>
      <c r="J21" s="119">
        <f t="shared" si="1"/>
        <v>31</v>
      </c>
    </row>
    <row r="22" spans="1:10" ht="18.75" customHeight="1">
      <c r="A22" s="11">
        <v>20</v>
      </c>
      <c r="B22" s="69" t="s">
        <v>221</v>
      </c>
      <c r="C22" s="70">
        <v>6</v>
      </c>
      <c r="D22" s="70">
        <v>1.5</v>
      </c>
      <c r="E22" s="70">
        <v>5</v>
      </c>
      <c r="F22" s="70">
        <v>2</v>
      </c>
      <c r="G22" s="121">
        <v>4.75</v>
      </c>
      <c r="H22" s="122">
        <v>5</v>
      </c>
      <c r="I22" s="72">
        <f t="shared" si="0"/>
        <v>3.9166666666666665</v>
      </c>
      <c r="J22" s="119">
        <f t="shared" si="1"/>
        <v>24.25</v>
      </c>
    </row>
    <row r="23" spans="1:10" ht="18.75" customHeight="1">
      <c r="A23" s="11">
        <v>21</v>
      </c>
      <c r="B23" s="69" t="s">
        <v>225</v>
      </c>
      <c r="C23" s="70">
        <v>6</v>
      </c>
      <c r="D23" s="70">
        <v>2.5</v>
      </c>
      <c r="E23" s="70">
        <v>7</v>
      </c>
      <c r="F23" s="70">
        <v>2.5</v>
      </c>
      <c r="G23" s="121">
        <v>3</v>
      </c>
      <c r="H23" s="122">
        <v>4.75</v>
      </c>
      <c r="I23" s="72">
        <f t="shared" si="0"/>
        <v>3.4166666666666665</v>
      </c>
      <c r="J23" s="119">
        <f t="shared" si="1"/>
        <v>25.75</v>
      </c>
    </row>
    <row r="24" spans="1:10" ht="18.75" customHeight="1">
      <c r="A24" s="11">
        <v>22</v>
      </c>
      <c r="B24" s="69" t="s">
        <v>231</v>
      </c>
      <c r="C24" s="70">
        <v>8</v>
      </c>
      <c r="D24" s="70">
        <v>2.5</v>
      </c>
      <c r="E24" s="70">
        <v>6.5</v>
      </c>
      <c r="F24" s="70">
        <v>1</v>
      </c>
      <c r="G24" s="121">
        <v>4.25</v>
      </c>
      <c r="H24" s="122">
        <v>4.25</v>
      </c>
      <c r="I24" s="72">
        <f t="shared" si="0"/>
        <v>3.1666666666666665</v>
      </c>
      <c r="J24" s="119">
        <f t="shared" si="1"/>
        <v>26.5</v>
      </c>
    </row>
    <row r="25" spans="1:10" ht="18.75" customHeight="1">
      <c r="A25" s="11">
        <v>23</v>
      </c>
      <c r="B25" s="69" t="s">
        <v>237</v>
      </c>
      <c r="C25" s="70">
        <v>5</v>
      </c>
      <c r="D25" s="70">
        <v>3.75</v>
      </c>
      <c r="E25" s="70">
        <v>4</v>
      </c>
      <c r="F25" s="70">
        <v>2</v>
      </c>
      <c r="G25" s="121">
        <v>5.75</v>
      </c>
      <c r="H25" s="122">
        <v>5</v>
      </c>
      <c r="I25" s="72">
        <f t="shared" si="0"/>
        <v>4.25</v>
      </c>
      <c r="J25" s="119">
        <f t="shared" si="1"/>
        <v>25.5</v>
      </c>
    </row>
    <row r="26" spans="1:10" ht="18.75" customHeight="1">
      <c r="A26" s="11">
        <v>24</v>
      </c>
      <c r="B26" s="69" t="s">
        <v>239</v>
      </c>
      <c r="C26" s="70">
        <v>5</v>
      </c>
      <c r="D26" s="70">
        <v>3.25</v>
      </c>
      <c r="E26" s="70">
        <v>3</v>
      </c>
      <c r="F26" s="70">
        <v>3</v>
      </c>
      <c r="G26" s="121">
        <v>5</v>
      </c>
      <c r="H26" s="122">
        <v>3.25</v>
      </c>
      <c r="I26" s="72">
        <f t="shared" si="0"/>
        <v>3.75</v>
      </c>
      <c r="J26" s="119">
        <f t="shared" si="1"/>
        <v>22.5</v>
      </c>
    </row>
    <row r="27" spans="1:10" ht="18.75" customHeight="1">
      <c r="A27" s="11">
        <v>25</v>
      </c>
      <c r="B27" s="69" t="s">
        <v>244</v>
      </c>
      <c r="C27" s="70">
        <v>4</v>
      </c>
      <c r="D27" s="70">
        <v>3.5</v>
      </c>
      <c r="E27" s="70">
        <v>5</v>
      </c>
      <c r="F27" s="70">
        <v>3</v>
      </c>
      <c r="G27" s="121">
        <v>5</v>
      </c>
      <c r="H27" s="122">
        <v>4.75</v>
      </c>
      <c r="I27" s="72">
        <f t="shared" si="0"/>
        <v>4.25</v>
      </c>
      <c r="J27" s="119">
        <f t="shared" si="1"/>
        <v>25.25</v>
      </c>
    </row>
    <row r="28" spans="1:10" ht="18.75" customHeight="1">
      <c r="A28" s="11">
        <v>26</v>
      </c>
      <c r="B28" s="69" t="s">
        <v>256</v>
      </c>
      <c r="C28" s="70"/>
      <c r="D28" s="70"/>
      <c r="E28" s="70"/>
      <c r="F28" s="70"/>
      <c r="G28" s="121"/>
      <c r="H28" s="122"/>
      <c r="I28" s="72"/>
      <c r="J28" s="119"/>
    </row>
    <row r="29" spans="1:10" ht="18.75" customHeight="1">
      <c r="A29" s="11">
        <v>27</v>
      </c>
      <c r="B29" s="69" t="s">
        <v>264</v>
      </c>
      <c r="C29" s="70">
        <v>4</v>
      </c>
      <c r="D29" s="70">
        <v>5</v>
      </c>
      <c r="E29" s="70">
        <v>2.5</v>
      </c>
      <c r="F29" s="70">
        <v>1</v>
      </c>
      <c r="G29" s="121">
        <v>3</v>
      </c>
      <c r="H29" s="122">
        <v>4.75</v>
      </c>
      <c r="I29" s="72">
        <f t="shared" si="0"/>
        <v>2.9166666666666665</v>
      </c>
      <c r="J29" s="119">
        <f t="shared" si="1"/>
        <v>20.25</v>
      </c>
    </row>
    <row r="30" spans="1:10" ht="18.75" customHeight="1">
      <c r="A30" s="11">
        <v>28</v>
      </c>
      <c r="B30" s="69" t="s">
        <v>267</v>
      </c>
      <c r="C30" s="70">
        <v>5</v>
      </c>
      <c r="D30" s="70">
        <v>5.5</v>
      </c>
      <c r="E30" s="70">
        <v>5</v>
      </c>
      <c r="F30" s="70">
        <v>1.5</v>
      </c>
      <c r="G30" s="121">
        <v>4.75</v>
      </c>
      <c r="H30" s="122">
        <v>5.75</v>
      </c>
      <c r="I30" s="72">
        <f t="shared" si="0"/>
        <v>4</v>
      </c>
      <c r="J30" s="119">
        <f t="shared" si="1"/>
        <v>27.5</v>
      </c>
    </row>
    <row r="31" spans="1:10" ht="18.75" customHeight="1">
      <c r="A31" s="11">
        <v>29</v>
      </c>
      <c r="B31" s="69" t="s">
        <v>294</v>
      </c>
      <c r="C31" s="70">
        <v>7</v>
      </c>
      <c r="D31" s="70">
        <v>3.5</v>
      </c>
      <c r="E31" s="70">
        <v>2</v>
      </c>
      <c r="F31" s="70">
        <v>2.5</v>
      </c>
      <c r="G31" s="121">
        <v>4.25</v>
      </c>
      <c r="H31" s="122">
        <v>5.25</v>
      </c>
      <c r="I31" s="72">
        <f t="shared" si="0"/>
        <v>4</v>
      </c>
      <c r="J31" s="119">
        <f t="shared" si="1"/>
        <v>24.5</v>
      </c>
    </row>
    <row r="32" spans="1:10" ht="18.75" customHeight="1">
      <c r="A32" s="11">
        <v>30</v>
      </c>
      <c r="B32" s="69" t="s">
        <v>298</v>
      </c>
      <c r="C32" s="70">
        <v>5</v>
      </c>
      <c r="D32" s="70">
        <v>5</v>
      </c>
      <c r="E32" s="70">
        <v>5.5</v>
      </c>
      <c r="F32" s="70">
        <v>2.5</v>
      </c>
      <c r="G32" s="121">
        <v>3.25</v>
      </c>
      <c r="H32" s="122">
        <v>5.75</v>
      </c>
      <c r="I32" s="72">
        <f t="shared" si="0"/>
        <v>3.8333333333333335</v>
      </c>
      <c r="J32" s="119">
        <f t="shared" si="1"/>
        <v>27</v>
      </c>
    </row>
    <row r="33" spans="1:10" ht="18.75" customHeight="1">
      <c r="A33" s="11">
        <v>31</v>
      </c>
      <c r="B33" s="69" t="s">
        <v>302</v>
      </c>
      <c r="C33" s="70">
        <v>6.5</v>
      </c>
      <c r="D33" s="70">
        <v>5</v>
      </c>
      <c r="E33" s="70">
        <v>6</v>
      </c>
      <c r="F33" s="70">
        <v>5</v>
      </c>
      <c r="G33" s="121">
        <v>6.25</v>
      </c>
      <c r="H33" s="122">
        <v>5.25</v>
      </c>
      <c r="I33" s="72">
        <f t="shared" si="0"/>
        <v>5.5</v>
      </c>
      <c r="J33" s="119">
        <f t="shared" si="1"/>
        <v>34</v>
      </c>
    </row>
    <row r="34" spans="1:10" ht="18.75" customHeight="1">
      <c r="A34" s="11">
        <v>32</v>
      </c>
      <c r="B34" s="69" t="s">
        <v>303</v>
      </c>
      <c r="C34" s="70">
        <v>6.5</v>
      </c>
      <c r="D34" s="70">
        <v>7</v>
      </c>
      <c r="E34" s="70">
        <v>5.5</v>
      </c>
      <c r="F34" s="70">
        <v>5</v>
      </c>
      <c r="G34" s="121">
        <v>6</v>
      </c>
      <c r="H34" s="122">
        <v>5</v>
      </c>
      <c r="I34" s="72">
        <f t="shared" si="0"/>
        <v>5.333333333333333</v>
      </c>
      <c r="J34" s="119">
        <f t="shared" si="1"/>
        <v>35</v>
      </c>
    </row>
    <row r="35" spans="1:10" ht="18.75" customHeight="1">
      <c r="A35" s="11">
        <v>33</v>
      </c>
      <c r="B35" s="69" t="s">
        <v>307</v>
      </c>
      <c r="C35" s="70">
        <v>5</v>
      </c>
      <c r="D35" s="70">
        <v>4.5</v>
      </c>
      <c r="E35" s="70">
        <v>4.5</v>
      </c>
      <c r="F35" s="70">
        <v>4</v>
      </c>
      <c r="G35" s="121">
        <v>2</v>
      </c>
      <c r="H35" s="122">
        <v>3.25</v>
      </c>
      <c r="I35" s="72">
        <f t="shared" si="0"/>
        <v>3.0833333333333335</v>
      </c>
      <c r="J35" s="119">
        <f t="shared" si="1"/>
        <v>23.25</v>
      </c>
    </row>
    <row r="36" spans="1:10" ht="18.75" customHeight="1">
      <c r="A36" s="11">
        <v>34</v>
      </c>
      <c r="B36" s="69" t="s">
        <v>311</v>
      </c>
      <c r="C36" s="70">
        <v>5</v>
      </c>
      <c r="D36" s="70">
        <v>4.5</v>
      </c>
      <c r="E36" s="70">
        <v>5</v>
      </c>
      <c r="F36" s="70">
        <v>5.25</v>
      </c>
      <c r="G36" s="121">
        <v>1</v>
      </c>
      <c r="H36" s="122">
        <v>5.75</v>
      </c>
      <c r="I36" s="72">
        <f t="shared" si="0"/>
        <v>4</v>
      </c>
      <c r="J36" s="119">
        <f t="shared" si="1"/>
        <v>26.5</v>
      </c>
    </row>
    <row r="37" spans="1:10" ht="18.75" customHeight="1">
      <c r="A37" s="11">
        <v>35</v>
      </c>
      <c r="B37" s="69" t="s">
        <v>314</v>
      </c>
      <c r="C37" s="70">
        <v>6</v>
      </c>
      <c r="D37" s="70">
        <v>4.5</v>
      </c>
      <c r="E37" s="70">
        <v>4</v>
      </c>
      <c r="F37" s="70">
        <v>2</v>
      </c>
      <c r="G37" s="121">
        <v>4</v>
      </c>
      <c r="H37" s="122">
        <v>4.25</v>
      </c>
      <c r="I37" s="72">
        <f t="shared" si="0"/>
        <v>3.4166666666666665</v>
      </c>
      <c r="J37" s="119">
        <f t="shared" si="1"/>
        <v>24.75</v>
      </c>
    </row>
    <row r="38" spans="1:10" ht="18.75" customHeight="1">
      <c r="A38" s="11">
        <v>36</v>
      </c>
      <c r="B38" s="69"/>
      <c r="C38" s="130"/>
      <c r="D38" s="130"/>
      <c r="E38" s="130"/>
      <c r="F38" s="130"/>
      <c r="G38" s="130"/>
      <c r="H38" s="130"/>
      <c r="I38" s="131"/>
      <c r="J38" s="131"/>
    </row>
    <row r="39" spans="1:10" ht="18.75" customHeight="1">
      <c r="A39" s="11">
        <v>37</v>
      </c>
      <c r="B39" s="69"/>
      <c r="C39" s="130"/>
      <c r="D39" s="130"/>
      <c r="E39" s="130"/>
      <c r="F39" s="130"/>
      <c r="G39" s="130"/>
      <c r="H39" s="130"/>
      <c r="I39" s="131"/>
      <c r="J39" s="131"/>
    </row>
    <row r="40" spans="1:10" ht="18.75" customHeight="1">
      <c r="A40" s="11">
        <v>38</v>
      </c>
      <c r="B40" s="69"/>
      <c r="C40" s="130"/>
      <c r="D40" s="132"/>
      <c r="E40" s="130"/>
      <c r="F40" s="130"/>
      <c r="G40" s="130"/>
      <c r="H40" s="130"/>
      <c r="I40" s="131"/>
      <c r="J40" s="131"/>
    </row>
    <row r="41" spans="1:10" ht="18.75" customHeight="1">
      <c r="A41" s="11">
        <v>39</v>
      </c>
      <c r="B41" s="69"/>
      <c r="C41" s="130"/>
      <c r="D41" s="130"/>
      <c r="E41" s="130"/>
      <c r="F41" s="130"/>
      <c r="G41" s="130"/>
      <c r="H41" s="130"/>
      <c r="I41" s="131"/>
      <c r="J41" s="131"/>
    </row>
    <row r="42" spans="1:10" ht="18.75" customHeight="1">
      <c r="A42" s="11">
        <v>40</v>
      </c>
      <c r="B42" s="69"/>
      <c r="C42" s="70"/>
      <c r="D42" s="132"/>
      <c r="E42" s="130"/>
      <c r="F42" s="130"/>
      <c r="G42" s="130"/>
      <c r="H42" s="130"/>
      <c r="I42" s="131"/>
      <c r="J42" s="131"/>
    </row>
    <row r="43" spans="1:9" ht="18.75" customHeight="1">
      <c r="A43" s="133"/>
      <c r="B43" s="134"/>
      <c r="C43" s="134"/>
      <c r="D43" s="134"/>
      <c r="E43" s="134"/>
      <c r="F43" s="134"/>
      <c r="G43" s="134"/>
      <c r="H43" s="134"/>
      <c r="I43" s="134"/>
    </row>
    <row r="44" spans="1:9" ht="18.75" customHeight="1">
      <c r="A44" s="133"/>
      <c r="B44" s="134"/>
      <c r="C44" s="134"/>
      <c r="D44" s="134"/>
      <c r="E44" s="134"/>
      <c r="F44" s="134"/>
      <c r="G44" s="134"/>
      <c r="H44" s="134"/>
      <c r="I44" s="134"/>
    </row>
    <row r="45" spans="1:9" ht="18.75" customHeight="1">
      <c r="A45" s="133"/>
      <c r="B45" s="134"/>
      <c r="C45" s="134"/>
      <c r="D45" s="134"/>
      <c r="E45" s="134"/>
      <c r="F45" s="134"/>
      <c r="G45" s="134"/>
      <c r="H45" s="134"/>
      <c r="I45" s="134"/>
    </row>
    <row r="46" spans="1:9" ht="18.75" customHeight="1">
      <c r="A46" s="133"/>
      <c r="B46" s="134"/>
      <c r="C46" s="134"/>
      <c r="D46" s="134"/>
      <c r="E46" s="134"/>
      <c r="F46" s="134"/>
      <c r="G46" s="134"/>
      <c r="H46" s="134"/>
      <c r="I46" s="134"/>
    </row>
    <row r="47" spans="1:9" ht="18.75" customHeight="1">
      <c r="A47" s="133"/>
      <c r="B47" s="134"/>
      <c r="C47" s="134"/>
      <c r="D47" s="134"/>
      <c r="E47" s="134"/>
      <c r="F47" s="134"/>
      <c r="G47" s="134"/>
      <c r="H47" s="134"/>
      <c r="I47" s="134"/>
    </row>
    <row r="48" spans="1:9" ht="18.75" customHeight="1">
      <c r="A48" s="133"/>
      <c r="B48" s="134"/>
      <c r="C48" s="134"/>
      <c r="D48" s="134"/>
      <c r="E48" s="134"/>
      <c r="F48" s="134"/>
      <c r="G48" s="134"/>
      <c r="H48" s="134"/>
      <c r="I48" s="134"/>
    </row>
    <row r="49" spans="1:9" ht="18.75" customHeight="1">
      <c r="A49" s="133"/>
      <c r="B49" s="134"/>
      <c r="C49" s="134"/>
      <c r="D49" s="134"/>
      <c r="E49" s="134"/>
      <c r="F49" s="134"/>
      <c r="G49" s="134"/>
      <c r="H49" s="134"/>
      <c r="I49" s="134"/>
    </row>
    <row r="50" spans="1:10" s="138" customFormat="1" ht="18.75" customHeight="1">
      <c r="A50" s="135"/>
      <c r="B50" s="136"/>
      <c r="C50" s="137">
        <f>COUNTIF(C3:C46,"&gt;=5")</f>
        <v>28</v>
      </c>
      <c r="D50" s="137">
        <f aca="true" t="shared" si="2" ref="D50:I50">COUNTIF(D3:D46,"&gt;=5")</f>
        <v>11</v>
      </c>
      <c r="E50" s="137">
        <f t="shared" si="2"/>
        <v>14</v>
      </c>
      <c r="F50" s="137">
        <f t="shared" si="2"/>
        <v>7</v>
      </c>
      <c r="G50" s="137">
        <f t="shared" si="2"/>
        <v>10</v>
      </c>
      <c r="H50" s="137">
        <f t="shared" si="2"/>
        <v>13</v>
      </c>
      <c r="I50" s="137">
        <f t="shared" si="2"/>
        <v>5</v>
      </c>
      <c r="J50" s="137">
        <f>COUNTIF(J3:J46,"&gt;=30")</f>
        <v>6</v>
      </c>
    </row>
    <row r="51" spans="1:10" s="142" customFormat="1" ht="18.75" customHeight="1">
      <c r="A51" s="139"/>
      <c r="B51" s="140"/>
      <c r="C51" s="141">
        <f aca="true" t="shared" si="3" ref="C51:J51">COUNT(C3:C46)</f>
        <v>34</v>
      </c>
      <c r="D51" s="141">
        <f t="shared" si="3"/>
        <v>34</v>
      </c>
      <c r="E51" s="141">
        <f t="shared" si="3"/>
        <v>34</v>
      </c>
      <c r="F51" s="141">
        <f t="shared" si="3"/>
        <v>34</v>
      </c>
      <c r="G51" s="141">
        <f t="shared" si="3"/>
        <v>34</v>
      </c>
      <c r="H51" s="141">
        <f t="shared" si="3"/>
        <v>34</v>
      </c>
      <c r="I51" s="141">
        <f t="shared" si="3"/>
        <v>34</v>
      </c>
      <c r="J51" s="141">
        <f t="shared" si="3"/>
        <v>34</v>
      </c>
    </row>
    <row r="52" spans="1:10" ht="18.75" customHeight="1">
      <c r="A52" s="133"/>
      <c r="B52" s="134"/>
      <c r="C52" s="143">
        <f aca="true" t="shared" si="4" ref="C52:J52">C50/C51*100</f>
        <v>82.35294117647058</v>
      </c>
      <c r="D52" s="143">
        <f t="shared" si="4"/>
        <v>32.35294117647059</v>
      </c>
      <c r="E52" s="143">
        <f t="shared" si="4"/>
        <v>41.17647058823529</v>
      </c>
      <c r="F52" s="143">
        <f t="shared" si="4"/>
        <v>20.588235294117645</v>
      </c>
      <c r="G52" s="143">
        <f t="shared" si="4"/>
        <v>29.411764705882355</v>
      </c>
      <c r="H52" s="143">
        <f t="shared" si="4"/>
        <v>38.23529411764706</v>
      </c>
      <c r="I52" s="143">
        <f t="shared" si="4"/>
        <v>14.705882352941178</v>
      </c>
      <c r="J52" s="143">
        <f t="shared" si="4"/>
        <v>17.647058823529413</v>
      </c>
    </row>
    <row r="53" spans="1:9" ht="18.75" customHeight="1">
      <c r="A53" s="133"/>
      <c r="B53" s="134"/>
      <c r="C53" s="134"/>
      <c r="D53" s="134"/>
      <c r="E53" s="134"/>
      <c r="F53" s="134"/>
      <c r="G53" s="134"/>
      <c r="H53" s="134"/>
      <c r="I53" s="134"/>
    </row>
    <row r="54" spans="1:9" ht="18.75" customHeight="1">
      <c r="A54" s="133"/>
      <c r="B54" s="134"/>
      <c r="C54" s="134"/>
      <c r="D54" s="134"/>
      <c r="E54" s="134"/>
      <c r="F54" s="134"/>
      <c r="G54" s="134"/>
      <c r="H54" s="134"/>
      <c r="I54" s="134"/>
    </row>
    <row r="55" spans="1:9" ht="18.75" customHeight="1">
      <c r="A55" s="133"/>
      <c r="B55" s="134"/>
      <c r="C55" s="134"/>
      <c r="D55" s="134"/>
      <c r="E55" s="134"/>
      <c r="F55" s="134"/>
      <c r="G55" s="134"/>
      <c r="H55" s="134"/>
      <c r="I55" s="134"/>
    </row>
    <row r="56" spans="1:9" ht="18.75" customHeight="1">
      <c r="A56" s="133"/>
      <c r="B56" s="134"/>
      <c r="C56" s="134"/>
      <c r="D56" s="134"/>
      <c r="E56" s="134"/>
      <c r="F56" s="134"/>
      <c r="G56" s="134"/>
      <c r="H56" s="134"/>
      <c r="I56" s="134"/>
    </row>
    <row r="57" spans="1:9" ht="18.75" customHeight="1">
      <c r="A57" s="133"/>
      <c r="B57" s="134"/>
      <c r="C57" s="134"/>
      <c r="D57" s="134"/>
      <c r="E57" s="134"/>
      <c r="F57" s="134"/>
      <c r="G57" s="134"/>
      <c r="H57" s="134"/>
      <c r="I57" s="134"/>
    </row>
    <row r="58" spans="1:9" ht="18.75" customHeight="1">
      <c r="A58" s="133"/>
      <c r="B58" s="134"/>
      <c r="C58" s="134"/>
      <c r="D58" s="134"/>
      <c r="E58" s="134"/>
      <c r="F58" s="134"/>
      <c r="G58" s="134"/>
      <c r="H58" s="134"/>
      <c r="I58" s="134"/>
    </row>
    <row r="59" spans="1:9" ht="18.75" customHeight="1">
      <c r="A59" s="133"/>
      <c r="B59" s="134"/>
      <c r="C59" s="134"/>
      <c r="D59" s="134"/>
      <c r="E59" s="134"/>
      <c r="F59" s="134"/>
      <c r="G59" s="134"/>
      <c r="H59" s="134"/>
      <c r="I59" s="134"/>
    </row>
  </sheetData>
  <sheetProtection/>
  <mergeCells count="2">
    <mergeCell ref="A1:B1"/>
    <mergeCell ref="C1:J1"/>
  </mergeCells>
  <printOptions/>
  <pageMargins left="0.5" right="0.25" top="0.5" bottom="0.25" header="0.511811023622047" footer="0.39370078740157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D51" sqref="D51"/>
    </sheetView>
  </sheetViews>
  <sheetFormatPr defaultColWidth="12.57421875" defaultRowHeight="12.75"/>
  <cols>
    <col min="1" max="1" width="4.421875" style="10" customWidth="1"/>
    <col min="2" max="2" width="30.140625" style="128" customWidth="1"/>
    <col min="3" max="10" width="7.7109375" style="128" customWidth="1"/>
    <col min="11" max="16384" width="12.57421875" style="128" customWidth="1"/>
  </cols>
  <sheetData>
    <row r="1" spans="1:10" ht="18.75" customHeight="1">
      <c r="A1" s="252" t="s">
        <v>358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0" ht="18.75" customHeight="1">
      <c r="A3" s="11">
        <v>1</v>
      </c>
      <c r="B3" s="69" t="s">
        <v>48</v>
      </c>
      <c r="C3" s="70">
        <v>3.5</v>
      </c>
      <c r="D3" s="70">
        <v>2</v>
      </c>
      <c r="E3" s="70">
        <v>4.5</v>
      </c>
      <c r="F3" s="70">
        <v>1</v>
      </c>
      <c r="G3" s="121">
        <v>4</v>
      </c>
      <c r="H3" s="122">
        <v>4.25</v>
      </c>
      <c r="I3" s="72">
        <f aca="true" t="shared" si="0" ref="I3:I37">(F3+G3+H3)/3</f>
        <v>3.0833333333333335</v>
      </c>
      <c r="J3" s="119">
        <f aca="true" t="shared" si="1" ref="J3:J37">C3+D3+E3+F3+G3+H3</f>
        <v>19.25</v>
      </c>
    </row>
    <row r="4" spans="1:10" ht="18.75" customHeight="1">
      <c r="A4" s="11">
        <v>2</v>
      </c>
      <c r="B4" s="69" t="s">
        <v>68</v>
      </c>
      <c r="C4" s="70">
        <v>4</v>
      </c>
      <c r="D4" s="70">
        <v>4</v>
      </c>
      <c r="E4" s="70">
        <v>3.5</v>
      </c>
      <c r="F4" s="70">
        <v>1</v>
      </c>
      <c r="G4" s="121">
        <v>4.75</v>
      </c>
      <c r="H4" s="122">
        <v>4.25</v>
      </c>
      <c r="I4" s="72">
        <f t="shared" si="0"/>
        <v>3.3333333333333335</v>
      </c>
      <c r="J4" s="119">
        <f t="shared" si="1"/>
        <v>21.5</v>
      </c>
    </row>
    <row r="5" spans="1:10" ht="18.75" customHeight="1">
      <c r="A5" s="11">
        <v>3</v>
      </c>
      <c r="B5" s="69" t="s">
        <v>73</v>
      </c>
      <c r="C5" s="70">
        <v>5</v>
      </c>
      <c r="D5" s="70">
        <v>3.5</v>
      </c>
      <c r="E5" s="70">
        <v>2</v>
      </c>
      <c r="F5" s="70">
        <v>2</v>
      </c>
      <c r="G5" s="121">
        <v>4.75</v>
      </c>
      <c r="H5" s="122">
        <v>5.25</v>
      </c>
      <c r="I5" s="72">
        <f t="shared" si="0"/>
        <v>4</v>
      </c>
      <c r="J5" s="119">
        <f t="shared" si="1"/>
        <v>22.5</v>
      </c>
    </row>
    <row r="6" spans="1:10" ht="18.75" customHeight="1">
      <c r="A6" s="11">
        <v>4</v>
      </c>
      <c r="B6" s="69" t="s">
        <v>79</v>
      </c>
      <c r="C6" s="70">
        <v>4</v>
      </c>
      <c r="D6" s="70">
        <v>5</v>
      </c>
      <c r="E6" s="70">
        <v>3.5</v>
      </c>
      <c r="F6" s="70">
        <v>1.5</v>
      </c>
      <c r="G6" s="121">
        <v>4.75</v>
      </c>
      <c r="H6" s="122">
        <v>7.75</v>
      </c>
      <c r="I6" s="72">
        <f t="shared" si="0"/>
        <v>4.666666666666667</v>
      </c>
      <c r="J6" s="119">
        <f t="shared" si="1"/>
        <v>26.5</v>
      </c>
    </row>
    <row r="7" spans="1:10" ht="18.75" customHeight="1">
      <c r="A7" s="11">
        <v>5</v>
      </c>
      <c r="B7" s="69" t="s">
        <v>93</v>
      </c>
      <c r="C7" s="70">
        <v>4</v>
      </c>
      <c r="D7" s="70">
        <v>3</v>
      </c>
      <c r="E7" s="70">
        <v>6</v>
      </c>
      <c r="F7" s="70">
        <v>1.25</v>
      </c>
      <c r="G7" s="121">
        <v>3.25</v>
      </c>
      <c r="H7" s="122">
        <v>4</v>
      </c>
      <c r="I7" s="72">
        <f t="shared" si="0"/>
        <v>2.8333333333333335</v>
      </c>
      <c r="J7" s="119">
        <f t="shared" si="1"/>
        <v>21.5</v>
      </c>
    </row>
    <row r="8" spans="1:10" ht="18.75" customHeight="1">
      <c r="A8" s="11">
        <v>6</v>
      </c>
      <c r="B8" s="69" t="s">
        <v>96</v>
      </c>
      <c r="C8" s="70">
        <v>0</v>
      </c>
      <c r="D8" s="70">
        <v>0</v>
      </c>
      <c r="E8" s="70">
        <v>5.5</v>
      </c>
      <c r="F8" s="70">
        <v>1.75</v>
      </c>
      <c r="G8" s="121">
        <v>3.75</v>
      </c>
      <c r="H8" s="122">
        <v>3.75</v>
      </c>
      <c r="I8" s="72">
        <f t="shared" si="0"/>
        <v>3.0833333333333335</v>
      </c>
      <c r="J8" s="119">
        <f t="shared" si="1"/>
        <v>14.75</v>
      </c>
    </row>
    <row r="9" spans="1:10" ht="18.75" customHeight="1">
      <c r="A9" s="11">
        <v>7</v>
      </c>
      <c r="B9" s="69" t="s">
        <v>109</v>
      </c>
      <c r="C9" s="70">
        <v>6.5</v>
      </c>
      <c r="D9" s="70">
        <v>5</v>
      </c>
      <c r="E9" s="70">
        <v>5.5</v>
      </c>
      <c r="F9" s="70">
        <v>1.5</v>
      </c>
      <c r="G9" s="121">
        <v>3.75</v>
      </c>
      <c r="H9" s="122">
        <v>3.25</v>
      </c>
      <c r="I9" s="72">
        <f t="shared" si="0"/>
        <v>2.8333333333333335</v>
      </c>
      <c r="J9" s="119">
        <f t="shared" si="1"/>
        <v>25.5</v>
      </c>
    </row>
    <row r="10" spans="1:10" ht="18.75" customHeight="1">
      <c r="A10" s="11">
        <v>8</v>
      </c>
      <c r="B10" s="69" t="s">
        <v>124</v>
      </c>
      <c r="C10" s="70">
        <v>6</v>
      </c>
      <c r="D10" s="70">
        <v>3.5</v>
      </c>
      <c r="E10" s="70">
        <v>4</v>
      </c>
      <c r="F10" s="70">
        <v>1.25</v>
      </c>
      <c r="G10" s="121">
        <v>4.25</v>
      </c>
      <c r="H10" s="122">
        <v>0</v>
      </c>
      <c r="I10" s="72">
        <f t="shared" si="0"/>
        <v>1.8333333333333333</v>
      </c>
      <c r="J10" s="119">
        <f t="shared" si="1"/>
        <v>19</v>
      </c>
    </row>
    <row r="11" spans="1:10" ht="18.75" customHeight="1">
      <c r="A11" s="11">
        <v>9</v>
      </c>
      <c r="B11" s="69" t="s">
        <v>127</v>
      </c>
      <c r="C11" s="70">
        <v>5</v>
      </c>
      <c r="D11" s="70">
        <v>2</v>
      </c>
      <c r="E11" s="70">
        <v>7</v>
      </c>
      <c r="F11" s="70">
        <v>1.25</v>
      </c>
      <c r="G11" s="121">
        <v>2.75</v>
      </c>
      <c r="H11" s="122">
        <v>4.75</v>
      </c>
      <c r="I11" s="72">
        <f t="shared" si="0"/>
        <v>2.9166666666666665</v>
      </c>
      <c r="J11" s="119">
        <f t="shared" si="1"/>
        <v>22.75</v>
      </c>
    </row>
    <row r="12" spans="1:10" ht="18.75" customHeight="1">
      <c r="A12" s="11">
        <v>10</v>
      </c>
      <c r="B12" s="69" t="s">
        <v>134</v>
      </c>
      <c r="C12" s="70">
        <v>5.25</v>
      </c>
      <c r="D12" s="70">
        <v>5</v>
      </c>
      <c r="E12" s="70">
        <v>3.5</v>
      </c>
      <c r="F12" s="70">
        <v>2</v>
      </c>
      <c r="G12" s="121">
        <v>4.75</v>
      </c>
      <c r="H12" s="122">
        <v>5.75</v>
      </c>
      <c r="I12" s="72">
        <f t="shared" si="0"/>
        <v>4.166666666666667</v>
      </c>
      <c r="J12" s="119">
        <f t="shared" si="1"/>
        <v>26.25</v>
      </c>
    </row>
    <row r="13" spans="1:10" ht="18.75" customHeight="1">
      <c r="A13" s="11">
        <v>11</v>
      </c>
      <c r="B13" s="69" t="s">
        <v>137</v>
      </c>
      <c r="C13" s="70">
        <v>7</v>
      </c>
      <c r="D13" s="70">
        <v>3.5</v>
      </c>
      <c r="E13" s="70">
        <v>5.5</v>
      </c>
      <c r="F13" s="70">
        <v>1</v>
      </c>
      <c r="G13" s="121">
        <v>6.75</v>
      </c>
      <c r="H13" s="122">
        <v>5.25</v>
      </c>
      <c r="I13" s="72">
        <f t="shared" si="0"/>
        <v>4.333333333333333</v>
      </c>
      <c r="J13" s="119">
        <f t="shared" si="1"/>
        <v>29</v>
      </c>
    </row>
    <row r="14" spans="1:10" ht="18.75" customHeight="1">
      <c r="A14" s="11">
        <v>12</v>
      </c>
      <c r="B14" s="69" t="s">
        <v>142</v>
      </c>
      <c r="C14" s="70">
        <v>5</v>
      </c>
      <c r="D14" s="70">
        <v>3</v>
      </c>
      <c r="E14" s="70">
        <v>4</v>
      </c>
      <c r="F14" s="70">
        <v>1.75</v>
      </c>
      <c r="G14" s="121">
        <v>4.75</v>
      </c>
      <c r="H14" s="122">
        <v>4</v>
      </c>
      <c r="I14" s="72">
        <f t="shared" si="0"/>
        <v>3.5</v>
      </c>
      <c r="J14" s="119">
        <f t="shared" si="1"/>
        <v>22.5</v>
      </c>
    </row>
    <row r="15" spans="1:10" ht="18.75" customHeight="1">
      <c r="A15" s="11">
        <v>13</v>
      </c>
      <c r="B15" s="69" t="s">
        <v>155</v>
      </c>
      <c r="C15" s="70">
        <v>5.25</v>
      </c>
      <c r="D15" s="70">
        <v>2</v>
      </c>
      <c r="E15" s="70">
        <v>3</v>
      </c>
      <c r="F15" s="70">
        <v>1.75</v>
      </c>
      <c r="G15" s="121">
        <v>3.25</v>
      </c>
      <c r="H15" s="122">
        <v>4.75</v>
      </c>
      <c r="I15" s="72">
        <f t="shared" si="0"/>
        <v>3.25</v>
      </c>
      <c r="J15" s="119">
        <f t="shared" si="1"/>
        <v>20</v>
      </c>
    </row>
    <row r="16" spans="1:10" ht="18.75" customHeight="1">
      <c r="A16" s="11">
        <v>14</v>
      </c>
      <c r="B16" s="69" t="s">
        <v>161</v>
      </c>
      <c r="C16" s="70">
        <v>6.5</v>
      </c>
      <c r="D16" s="70">
        <v>2.25</v>
      </c>
      <c r="E16" s="70">
        <v>3</v>
      </c>
      <c r="F16" s="70">
        <v>1.75</v>
      </c>
      <c r="G16" s="121">
        <v>5</v>
      </c>
      <c r="H16" s="122">
        <v>4</v>
      </c>
      <c r="I16" s="72">
        <f t="shared" si="0"/>
        <v>3.5833333333333335</v>
      </c>
      <c r="J16" s="119">
        <f t="shared" si="1"/>
        <v>22.5</v>
      </c>
    </row>
    <row r="17" spans="1:10" ht="18.75" customHeight="1">
      <c r="A17" s="11">
        <v>15</v>
      </c>
      <c r="B17" s="69" t="s">
        <v>165</v>
      </c>
      <c r="C17" s="70">
        <v>5.5</v>
      </c>
      <c r="D17" s="70">
        <v>3.25</v>
      </c>
      <c r="E17" s="70">
        <v>2.5</v>
      </c>
      <c r="F17" s="70">
        <v>1.25</v>
      </c>
      <c r="G17" s="121">
        <v>3.25</v>
      </c>
      <c r="H17" s="122">
        <v>4.75</v>
      </c>
      <c r="I17" s="72">
        <f t="shared" si="0"/>
        <v>3.0833333333333335</v>
      </c>
      <c r="J17" s="119">
        <f t="shared" si="1"/>
        <v>20.5</v>
      </c>
    </row>
    <row r="18" spans="1:10" ht="18.75" customHeight="1">
      <c r="A18" s="11">
        <v>16</v>
      </c>
      <c r="B18" s="69" t="s">
        <v>169</v>
      </c>
      <c r="C18" s="70"/>
      <c r="D18" s="70"/>
      <c r="E18" s="70"/>
      <c r="F18" s="70"/>
      <c r="G18" s="121"/>
      <c r="H18" s="122"/>
      <c r="I18" s="72"/>
      <c r="J18" s="119"/>
    </row>
    <row r="19" spans="1:10" ht="18.75" customHeight="1">
      <c r="A19" s="11">
        <v>17</v>
      </c>
      <c r="B19" s="69" t="s">
        <v>173</v>
      </c>
      <c r="C19" s="70">
        <v>6.5</v>
      </c>
      <c r="D19" s="70">
        <v>2.5</v>
      </c>
      <c r="E19" s="70">
        <v>4.5</v>
      </c>
      <c r="F19" s="70">
        <v>3.25</v>
      </c>
      <c r="G19" s="121">
        <v>4.75</v>
      </c>
      <c r="H19" s="122">
        <v>4</v>
      </c>
      <c r="I19" s="72">
        <f t="shared" si="0"/>
        <v>4</v>
      </c>
      <c r="J19" s="119">
        <f t="shared" si="1"/>
        <v>25.5</v>
      </c>
    </row>
    <row r="20" spans="1:10" ht="18.75" customHeight="1">
      <c r="A20" s="11">
        <v>18</v>
      </c>
      <c r="B20" s="69" t="s">
        <v>183</v>
      </c>
      <c r="C20" s="70">
        <v>4</v>
      </c>
      <c r="D20" s="70">
        <v>3.5</v>
      </c>
      <c r="E20" s="70">
        <v>4</v>
      </c>
      <c r="F20" s="70">
        <v>2.75</v>
      </c>
      <c r="G20" s="121">
        <v>3.75</v>
      </c>
      <c r="H20" s="122">
        <v>7</v>
      </c>
      <c r="I20" s="72">
        <f t="shared" si="0"/>
        <v>4.5</v>
      </c>
      <c r="J20" s="119">
        <f t="shared" si="1"/>
        <v>25</v>
      </c>
    </row>
    <row r="21" spans="1:10" ht="18.75" customHeight="1">
      <c r="A21" s="11">
        <v>19</v>
      </c>
      <c r="B21" s="69" t="s">
        <v>203</v>
      </c>
      <c r="C21" s="70">
        <v>6.5</v>
      </c>
      <c r="D21" s="70">
        <v>1.75</v>
      </c>
      <c r="E21" s="70">
        <v>3</v>
      </c>
      <c r="F21" s="70">
        <v>1</v>
      </c>
      <c r="G21" s="121">
        <v>4.25</v>
      </c>
      <c r="H21" s="122">
        <v>4.75</v>
      </c>
      <c r="I21" s="72">
        <f t="shared" si="0"/>
        <v>3.3333333333333335</v>
      </c>
      <c r="J21" s="119">
        <f t="shared" si="1"/>
        <v>21.25</v>
      </c>
    </row>
    <row r="22" spans="1:10" ht="18.75" customHeight="1">
      <c r="A22" s="11">
        <v>20</v>
      </c>
      <c r="B22" s="69" t="s">
        <v>217</v>
      </c>
      <c r="C22" s="70">
        <v>6</v>
      </c>
      <c r="D22" s="70">
        <v>3.5</v>
      </c>
      <c r="E22" s="70">
        <v>3.5</v>
      </c>
      <c r="F22" s="70">
        <v>6</v>
      </c>
      <c r="G22" s="121">
        <v>6</v>
      </c>
      <c r="H22" s="122">
        <v>5</v>
      </c>
      <c r="I22" s="72">
        <f t="shared" si="0"/>
        <v>5.666666666666667</v>
      </c>
      <c r="J22" s="119">
        <f t="shared" si="1"/>
        <v>30</v>
      </c>
    </row>
    <row r="23" spans="1:10" ht="18.75" customHeight="1">
      <c r="A23" s="11">
        <v>21</v>
      </c>
      <c r="B23" s="69" t="s">
        <v>227</v>
      </c>
      <c r="C23" s="70">
        <v>6</v>
      </c>
      <c r="D23" s="70">
        <v>3.5</v>
      </c>
      <c r="E23" s="70">
        <v>4.5</v>
      </c>
      <c r="F23" s="70">
        <v>2</v>
      </c>
      <c r="G23" s="121">
        <v>3.25</v>
      </c>
      <c r="H23" s="122">
        <v>5.75</v>
      </c>
      <c r="I23" s="72">
        <f t="shared" si="0"/>
        <v>3.6666666666666665</v>
      </c>
      <c r="J23" s="119">
        <f t="shared" si="1"/>
        <v>25</v>
      </c>
    </row>
    <row r="24" spans="1:10" ht="18.75" customHeight="1">
      <c r="A24" s="11">
        <v>22</v>
      </c>
      <c r="B24" s="69" t="s">
        <v>229</v>
      </c>
      <c r="C24" s="70">
        <v>7</v>
      </c>
      <c r="D24" s="70">
        <v>5.5</v>
      </c>
      <c r="E24" s="70">
        <v>6.5</v>
      </c>
      <c r="F24" s="70">
        <v>6.5</v>
      </c>
      <c r="G24" s="121">
        <v>7</v>
      </c>
      <c r="H24" s="122">
        <v>6.25</v>
      </c>
      <c r="I24" s="72">
        <f t="shared" si="0"/>
        <v>6.583333333333333</v>
      </c>
      <c r="J24" s="119">
        <f t="shared" si="1"/>
        <v>38.75</v>
      </c>
    </row>
    <row r="25" spans="1:10" ht="18.75" customHeight="1">
      <c r="A25" s="11">
        <v>23</v>
      </c>
      <c r="B25" s="69" t="s">
        <v>233</v>
      </c>
      <c r="C25" s="70">
        <v>6</v>
      </c>
      <c r="D25" s="70">
        <v>5.5</v>
      </c>
      <c r="E25" s="70">
        <v>4</v>
      </c>
      <c r="F25" s="70">
        <v>4</v>
      </c>
      <c r="G25" s="121">
        <v>4.25</v>
      </c>
      <c r="H25" s="122">
        <v>7</v>
      </c>
      <c r="I25" s="72">
        <f t="shared" si="0"/>
        <v>5.083333333333333</v>
      </c>
      <c r="J25" s="119">
        <f t="shared" si="1"/>
        <v>30.75</v>
      </c>
    </row>
    <row r="26" spans="1:10" ht="15.75">
      <c r="A26" s="11">
        <v>24</v>
      </c>
      <c r="B26" s="69" t="s">
        <v>235</v>
      </c>
      <c r="C26" s="70">
        <v>4</v>
      </c>
      <c r="D26" s="70">
        <v>2.25</v>
      </c>
      <c r="E26" s="70">
        <v>3</v>
      </c>
      <c r="F26" s="70">
        <v>4</v>
      </c>
      <c r="G26" s="121">
        <v>2.75</v>
      </c>
      <c r="H26" s="122">
        <v>5.25</v>
      </c>
      <c r="I26" s="72">
        <f t="shared" si="0"/>
        <v>4</v>
      </c>
      <c r="J26" s="119">
        <f t="shared" si="1"/>
        <v>21.25</v>
      </c>
    </row>
    <row r="27" spans="1:10" ht="15.75">
      <c r="A27" s="11">
        <v>25</v>
      </c>
      <c r="B27" s="69" t="s">
        <v>241</v>
      </c>
      <c r="C27" s="70">
        <v>3</v>
      </c>
      <c r="D27" s="70">
        <v>2</v>
      </c>
      <c r="E27" s="70">
        <v>3</v>
      </c>
      <c r="F27" s="70">
        <v>1</v>
      </c>
      <c r="G27" s="121">
        <v>4.25</v>
      </c>
      <c r="H27" s="122">
        <v>4.75</v>
      </c>
      <c r="I27" s="72">
        <f t="shared" si="0"/>
        <v>3.3333333333333335</v>
      </c>
      <c r="J27" s="119">
        <f t="shared" si="1"/>
        <v>18</v>
      </c>
    </row>
    <row r="28" spans="1:10" ht="15.75">
      <c r="A28" s="11">
        <v>26</v>
      </c>
      <c r="B28" s="69" t="s">
        <v>255</v>
      </c>
      <c r="C28" s="70">
        <v>4</v>
      </c>
      <c r="D28" s="70">
        <v>2.5</v>
      </c>
      <c r="E28" s="70">
        <v>2</v>
      </c>
      <c r="F28" s="70">
        <v>2</v>
      </c>
      <c r="G28" s="121">
        <v>3.25</v>
      </c>
      <c r="H28" s="122">
        <v>2.75</v>
      </c>
      <c r="I28" s="72">
        <f t="shared" si="0"/>
        <v>2.6666666666666665</v>
      </c>
      <c r="J28" s="119">
        <f t="shared" si="1"/>
        <v>16.5</v>
      </c>
    </row>
    <row r="29" spans="1:10" ht="15.75">
      <c r="A29" s="11">
        <v>27</v>
      </c>
      <c r="B29" s="69" t="s">
        <v>260</v>
      </c>
      <c r="C29" s="70">
        <v>8</v>
      </c>
      <c r="D29" s="70">
        <v>6</v>
      </c>
      <c r="E29" s="70">
        <v>3</v>
      </c>
      <c r="F29" s="70">
        <v>1</v>
      </c>
      <c r="G29" s="121">
        <v>4.25</v>
      </c>
      <c r="H29" s="122">
        <v>5.25</v>
      </c>
      <c r="I29" s="72">
        <f t="shared" si="0"/>
        <v>3.5</v>
      </c>
      <c r="J29" s="119">
        <f t="shared" si="1"/>
        <v>27.5</v>
      </c>
    </row>
    <row r="30" spans="1:10" ht="15.75">
      <c r="A30" s="11">
        <v>28</v>
      </c>
      <c r="B30" s="69" t="s">
        <v>271</v>
      </c>
      <c r="C30" s="70">
        <v>6</v>
      </c>
      <c r="D30" s="70">
        <v>4.5</v>
      </c>
      <c r="E30" s="70">
        <v>3.5</v>
      </c>
      <c r="F30" s="70">
        <v>3</v>
      </c>
      <c r="G30" s="121">
        <v>5</v>
      </c>
      <c r="H30" s="122">
        <v>5.75</v>
      </c>
      <c r="I30" s="72">
        <f t="shared" si="0"/>
        <v>4.583333333333333</v>
      </c>
      <c r="J30" s="119">
        <f t="shared" si="1"/>
        <v>27.75</v>
      </c>
    </row>
    <row r="31" spans="1:10" s="142" customFormat="1" ht="15.75">
      <c r="A31" s="11">
        <v>29</v>
      </c>
      <c r="B31" s="69" t="s">
        <v>290</v>
      </c>
      <c r="C31" s="70">
        <v>8</v>
      </c>
      <c r="D31" s="70">
        <v>4.5</v>
      </c>
      <c r="E31" s="70">
        <v>6</v>
      </c>
      <c r="F31" s="70">
        <v>3</v>
      </c>
      <c r="G31" s="121">
        <v>5.25</v>
      </c>
      <c r="H31" s="122">
        <v>5.75</v>
      </c>
      <c r="I31" s="72">
        <f t="shared" si="0"/>
        <v>4.666666666666667</v>
      </c>
      <c r="J31" s="119">
        <f t="shared" si="1"/>
        <v>32.5</v>
      </c>
    </row>
    <row r="32" spans="1:10" ht="15.75">
      <c r="A32" s="11">
        <v>30</v>
      </c>
      <c r="B32" s="69" t="s">
        <v>291</v>
      </c>
      <c r="C32" s="70">
        <v>7</v>
      </c>
      <c r="D32" s="70">
        <v>2.5</v>
      </c>
      <c r="E32" s="70">
        <v>6.5</v>
      </c>
      <c r="F32" s="70">
        <v>3</v>
      </c>
      <c r="G32" s="121">
        <v>3.75</v>
      </c>
      <c r="H32" s="122">
        <v>4.75</v>
      </c>
      <c r="I32" s="72">
        <f t="shared" si="0"/>
        <v>3.8333333333333335</v>
      </c>
      <c r="J32" s="119">
        <f t="shared" si="1"/>
        <v>27.5</v>
      </c>
    </row>
    <row r="33" spans="1:10" ht="15.75">
      <c r="A33" s="11">
        <v>31</v>
      </c>
      <c r="B33" s="69" t="s">
        <v>300</v>
      </c>
      <c r="C33" s="70">
        <v>7</v>
      </c>
      <c r="D33" s="70">
        <v>1</v>
      </c>
      <c r="E33" s="70">
        <v>5.5</v>
      </c>
      <c r="F33" s="70">
        <v>2.25</v>
      </c>
      <c r="G33" s="121">
        <v>4.25</v>
      </c>
      <c r="H33" s="122">
        <v>5.75</v>
      </c>
      <c r="I33" s="72">
        <f t="shared" si="0"/>
        <v>4.083333333333333</v>
      </c>
      <c r="J33" s="119">
        <f t="shared" si="1"/>
        <v>25.75</v>
      </c>
    </row>
    <row r="34" spans="1:10" s="142" customFormat="1" ht="15.75">
      <c r="A34" s="11">
        <v>32</v>
      </c>
      <c r="B34" s="69" t="s">
        <v>318</v>
      </c>
      <c r="C34" s="70">
        <v>7.5</v>
      </c>
      <c r="D34" s="70">
        <v>5</v>
      </c>
      <c r="E34" s="70">
        <v>4.5</v>
      </c>
      <c r="F34" s="70">
        <v>5</v>
      </c>
      <c r="G34" s="121">
        <v>5</v>
      </c>
      <c r="H34" s="122">
        <v>6.75</v>
      </c>
      <c r="I34" s="72">
        <f t="shared" si="0"/>
        <v>5.583333333333333</v>
      </c>
      <c r="J34" s="119">
        <f t="shared" si="1"/>
        <v>33.75</v>
      </c>
    </row>
    <row r="35" spans="1:10" s="142" customFormat="1" ht="15.75">
      <c r="A35" s="11">
        <v>33</v>
      </c>
      <c r="B35" s="69" t="s">
        <v>319</v>
      </c>
      <c r="C35" s="70">
        <v>5</v>
      </c>
      <c r="D35" s="70">
        <v>4</v>
      </c>
      <c r="E35" s="70">
        <v>4</v>
      </c>
      <c r="F35" s="70">
        <v>4.5</v>
      </c>
      <c r="G35" s="121">
        <v>4.25</v>
      </c>
      <c r="H35" s="122">
        <v>6.25</v>
      </c>
      <c r="I35" s="72">
        <f t="shared" si="0"/>
        <v>5</v>
      </c>
      <c r="J35" s="119">
        <f t="shared" si="1"/>
        <v>28</v>
      </c>
    </row>
    <row r="36" spans="1:10" s="142" customFormat="1" ht="19.5" customHeight="1">
      <c r="A36" s="11">
        <v>34</v>
      </c>
      <c r="B36" s="69" t="s">
        <v>328</v>
      </c>
      <c r="C36" s="70">
        <v>6</v>
      </c>
      <c r="D36" s="70">
        <v>2.75</v>
      </c>
      <c r="E36" s="70">
        <v>4</v>
      </c>
      <c r="F36" s="70">
        <v>3.25</v>
      </c>
      <c r="G36" s="121">
        <v>2.75</v>
      </c>
      <c r="H36" s="122">
        <v>4</v>
      </c>
      <c r="I36" s="72">
        <f t="shared" si="0"/>
        <v>3.3333333333333335</v>
      </c>
      <c r="J36" s="119">
        <f t="shared" si="1"/>
        <v>22.75</v>
      </c>
    </row>
    <row r="37" spans="1:10" s="142" customFormat="1" ht="19.5" customHeight="1">
      <c r="A37" s="11">
        <v>35</v>
      </c>
      <c r="B37" s="69" t="s">
        <v>336</v>
      </c>
      <c r="C37" s="70">
        <v>6.5</v>
      </c>
      <c r="D37" s="70">
        <v>5</v>
      </c>
      <c r="E37" s="70">
        <v>4</v>
      </c>
      <c r="F37" s="70">
        <v>3</v>
      </c>
      <c r="G37" s="121">
        <v>5</v>
      </c>
      <c r="H37" s="122">
        <v>4.75</v>
      </c>
      <c r="I37" s="72">
        <f t="shared" si="0"/>
        <v>4.25</v>
      </c>
      <c r="J37" s="119">
        <f t="shared" si="1"/>
        <v>28.25</v>
      </c>
    </row>
    <row r="38" spans="1:9" s="142" customFormat="1" ht="19.5" customHeight="1">
      <c r="A38" s="133"/>
      <c r="B38" s="144"/>
      <c r="C38" s="145"/>
      <c r="D38" s="146"/>
      <c r="E38" s="146"/>
      <c r="F38" s="146"/>
      <c r="G38" s="146"/>
      <c r="H38" s="147"/>
      <c r="I38" s="148"/>
    </row>
    <row r="39" spans="1:9" ht="19.5" customHeight="1">
      <c r="A39" s="133"/>
      <c r="B39" s="134"/>
      <c r="C39" s="134"/>
      <c r="D39" s="134"/>
      <c r="E39" s="134"/>
      <c r="F39" s="134"/>
      <c r="G39" s="134"/>
      <c r="H39" s="134"/>
      <c r="I39" s="134"/>
    </row>
    <row r="40" spans="1:9" ht="19.5" customHeight="1">
      <c r="A40" s="133"/>
      <c r="B40" s="134"/>
      <c r="C40" s="134"/>
      <c r="D40" s="134"/>
      <c r="E40" s="134"/>
      <c r="F40" s="134"/>
      <c r="G40" s="134"/>
      <c r="H40" s="134"/>
      <c r="I40" s="134"/>
    </row>
    <row r="41" spans="1:9" ht="19.5" customHeight="1">
      <c r="A41" s="133"/>
      <c r="B41" s="134"/>
      <c r="C41" s="134"/>
      <c r="D41" s="134"/>
      <c r="E41" s="134"/>
      <c r="F41" s="134"/>
      <c r="G41" s="134"/>
      <c r="H41" s="134"/>
      <c r="I41" s="134"/>
    </row>
    <row r="42" spans="1:9" ht="19.5" customHeight="1">
      <c r="A42" s="133"/>
      <c r="B42" s="134"/>
      <c r="C42" s="134"/>
      <c r="D42" s="134"/>
      <c r="E42" s="134"/>
      <c r="F42" s="134"/>
      <c r="G42" s="134"/>
      <c r="H42" s="134"/>
      <c r="I42" s="134"/>
    </row>
    <row r="43" spans="1:9" ht="19.5" customHeight="1">
      <c r="A43" s="133"/>
      <c r="B43" s="134"/>
      <c r="C43" s="134"/>
      <c r="D43" s="134"/>
      <c r="E43" s="134"/>
      <c r="F43" s="134"/>
      <c r="G43" s="134"/>
      <c r="H43" s="134"/>
      <c r="I43" s="134"/>
    </row>
    <row r="44" spans="1:9" ht="19.5" customHeight="1">
      <c r="A44" s="133"/>
      <c r="B44" s="134"/>
      <c r="C44" s="134"/>
      <c r="D44" s="134"/>
      <c r="E44" s="134"/>
      <c r="F44" s="134"/>
      <c r="G44" s="134"/>
      <c r="H44" s="134"/>
      <c r="I44" s="134"/>
    </row>
    <row r="45" spans="1:9" ht="19.5" customHeight="1">
      <c r="A45" s="133"/>
      <c r="B45" s="134"/>
      <c r="C45" s="134"/>
      <c r="D45" s="134"/>
      <c r="E45" s="134"/>
      <c r="F45" s="134"/>
      <c r="G45" s="134"/>
      <c r="H45" s="134"/>
      <c r="I45" s="134"/>
    </row>
    <row r="46" spans="1:9" ht="19.5" customHeight="1">
      <c r="A46" s="133"/>
      <c r="B46" s="134"/>
      <c r="C46" s="134"/>
      <c r="D46" s="134"/>
      <c r="E46" s="134"/>
      <c r="F46" s="134"/>
      <c r="G46" s="134"/>
      <c r="H46" s="134"/>
      <c r="I46" s="134"/>
    </row>
    <row r="47" spans="1:9" ht="19.5" customHeight="1">
      <c r="A47" s="133"/>
      <c r="B47" s="134"/>
      <c r="C47" s="134"/>
      <c r="D47" s="134"/>
      <c r="E47" s="134"/>
      <c r="F47" s="134"/>
      <c r="G47" s="134"/>
      <c r="H47" s="134"/>
      <c r="I47" s="134"/>
    </row>
    <row r="48" spans="1:9" ht="19.5" customHeight="1">
      <c r="A48" s="133"/>
      <c r="B48" s="134"/>
      <c r="C48" s="134"/>
      <c r="D48" s="134"/>
      <c r="E48" s="134"/>
      <c r="F48" s="134"/>
      <c r="G48" s="134"/>
      <c r="H48" s="134"/>
      <c r="I48" s="134"/>
    </row>
    <row r="49" spans="1:9" ht="19.5" customHeight="1">
      <c r="A49" s="133"/>
      <c r="B49" s="134"/>
      <c r="C49" s="134"/>
      <c r="D49" s="134"/>
      <c r="E49" s="134"/>
      <c r="F49" s="134"/>
      <c r="G49" s="134"/>
      <c r="H49" s="134"/>
      <c r="I49" s="134"/>
    </row>
    <row r="50" spans="1:10" s="138" customFormat="1" ht="15">
      <c r="A50" s="133"/>
      <c r="B50" s="136"/>
      <c r="C50" s="137">
        <f>COUNTIF(C3:C46,"&gt;=5")</f>
        <v>25</v>
      </c>
      <c r="D50" s="137">
        <f aca="true" t="shared" si="2" ref="D50:I50">COUNTIF(D3:D46,"&gt;=5")</f>
        <v>8</v>
      </c>
      <c r="E50" s="137">
        <f t="shared" si="2"/>
        <v>9</v>
      </c>
      <c r="F50" s="137">
        <f t="shared" si="2"/>
        <v>3</v>
      </c>
      <c r="G50" s="137">
        <f t="shared" si="2"/>
        <v>8</v>
      </c>
      <c r="H50" s="137">
        <f t="shared" si="2"/>
        <v>16</v>
      </c>
      <c r="I50" s="137">
        <f t="shared" si="2"/>
        <v>5</v>
      </c>
      <c r="J50" s="137">
        <f>COUNTIF(J3:J46,"&gt;=30")</f>
        <v>5</v>
      </c>
    </row>
    <row r="51" spans="1:10" s="142" customFormat="1" ht="15">
      <c r="A51" s="139"/>
      <c r="B51" s="140"/>
      <c r="C51" s="141">
        <f aca="true" t="shared" si="3" ref="C51:J51">COUNT(C3:C46)</f>
        <v>34</v>
      </c>
      <c r="D51" s="141">
        <f t="shared" si="3"/>
        <v>34</v>
      </c>
      <c r="E51" s="141">
        <f t="shared" si="3"/>
        <v>34</v>
      </c>
      <c r="F51" s="141">
        <f t="shared" si="3"/>
        <v>34</v>
      </c>
      <c r="G51" s="141">
        <f t="shared" si="3"/>
        <v>34</v>
      </c>
      <c r="H51" s="141">
        <f t="shared" si="3"/>
        <v>34</v>
      </c>
      <c r="I51" s="141">
        <f t="shared" si="3"/>
        <v>34</v>
      </c>
      <c r="J51" s="141">
        <f t="shared" si="3"/>
        <v>34</v>
      </c>
    </row>
    <row r="52" spans="1:10" ht="15">
      <c r="A52" s="133"/>
      <c r="B52" s="134"/>
      <c r="C52" s="143">
        <f aca="true" t="shared" si="4" ref="C52:J52">C50/C51*100</f>
        <v>73.52941176470588</v>
      </c>
      <c r="D52" s="143">
        <f t="shared" si="4"/>
        <v>23.52941176470588</v>
      </c>
      <c r="E52" s="143">
        <f t="shared" si="4"/>
        <v>26.47058823529412</v>
      </c>
      <c r="F52" s="143">
        <f t="shared" si="4"/>
        <v>8.823529411764707</v>
      </c>
      <c r="G52" s="143">
        <f t="shared" si="4"/>
        <v>23.52941176470588</v>
      </c>
      <c r="H52" s="143">
        <f t="shared" si="4"/>
        <v>47.05882352941176</v>
      </c>
      <c r="I52" s="143">
        <f t="shared" si="4"/>
        <v>14.705882352941178</v>
      </c>
      <c r="J52" s="143">
        <f t="shared" si="4"/>
        <v>14.705882352941178</v>
      </c>
    </row>
    <row r="53" spans="1:9" ht="15">
      <c r="A53" s="133"/>
      <c r="B53" s="134"/>
      <c r="C53" s="134"/>
      <c r="D53" s="134"/>
      <c r="E53" s="134"/>
      <c r="F53" s="134"/>
      <c r="G53" s="134"/>
      <c r="H53" s="134"/>
      <c r="I53" s="134"/>
    </row>
    <row r="54" spans="1:9" ht="15">
      <c r="A54" s="133"/>
      <c r="B54" s="134"/>
      <c r="C54" s="134"/>
      <c r="D54" s="134"/>
      <c r="E54" s="134"/>
      <c r="F54" s="134"/>
      <c r="G54" s="134"/>
      <c r="H54" s="134"/>
      <c r="I54" s="134"/>
    </row>
    <row r="55" spans="1:9" ht="15">
      <c r="A55" s="133"/>
      <c r="B55" s="134"/>
      <c r="C55" s="134"/>
      <c r="D55" s="134"/>
      <c r="E55" s="134"/>
      <c r="F55" s="134"/>
      <c r="G55" s="134"/>
      <c r="H55" s="134"/>
      <c r="I55" s="134"/>
    </row>
    <row r="56" spans="1:9" ht="15">
      <c r="A56" s="133"/>
      <c r="B56" s="134"/>
      <c r="C56" s="134"/>
      <c r="D56" s="134"/>
      <c r="E56" s="134"/>
      <c r="F56" s="134"/>
      <c r="G56" s="134"/>
      <c r="H56" s="134"/>
      <c r="I56" s="134"/>
    </row>
    <row r="57" spans="1:9" ht="15">
      <c r="A57" s="133"/>
      <c r="B57" s="134"/>
      <c r="C57" s="134"/>
      <c r="D57" s="134"/>
      <c r="E57" s="134"/>
      <c r="F57" s="134"/>
      <c r="G57" s="134"/>
      <c r="H57" s="134"/>
      <c r="I57" s="134"/>
    </row>
    <row r="58" spans="1:9" ht="15">
      <c r="A58" s="133"/>
      <c r="B58" s="134"/>
      <c r="C58" s="134"/>
      <c r="D58" s="134"/>
      <c r="E58" s="134"/>
      <c r="F58" s="134"/>
      <c r="G58" s="134"/>
      <c r="H58" s="134"/>
      <c r="I58" s="134"/>
    </row>
  </sheetData>
  <sheetProtection/>
  <mergeCells count="2">
    <mergeCell ref="A1:B1"/>
    <mergeCell ref="C1:J1"/>
  </mergeCells>
  <printOptions/>
  <pageMargins left="0.5" right="0.25" top="0.5" bottom="0.25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J5" sqref="J5"/>
    </sheetView>
  </sheetViews>
  <sheetFormatPr defaultColWidth="10.00390625" defaultRowHeight="12.75"/>
  <cols>
    <col min="1" max="1" width="5.7109375" style="19" customWidth="1"/>
    <col min="2" max="2" width="8.421875" style="19" bestFit="1" customWidth="1"/>
    <col min="3" max="3" width="6.28125" style="92" customWidth="1"/>
    <col min="4" max="4" width="6.28125" style="1" customWidth="1"/>
    <col min="5" max="6" width="6.28125" style="19" customWidth="1"/>
    <col min="7" max="7" width="8.421875" style="1" bestFit="1" customWidth="1"/>
    <col min="8" max="8" width="6.28125" style="92" customWidth="1"/>
    <col min="9" max="11" width="6.28125" style="1" customWidth="1"/>
    <col min="12" max="12" width="8.421875" style="1" bestFit="1" customWidth="1"/>
    <col min="13" max="13" width="6.28125" style="92" customWidth="1"/>
    <col min="14" max="14" width="6.28125" style="1" customWidth="1"/>
    <col min="15" max="16" width="6.28125" style="19" customWidth="1"/>
    <col min="17" max="17" width="8.421875" style="1" bestFit="1" customWidth="1"/>
    <col min="18" max="21" width="6.28125" style="1" customWidth="1"/>
    <col min="22" max="22" width="8.421875" style="1" bestFit="1" customWidth="1"/>
    <col min="23" max="23" width="7.57421875" style="1" bestFit="1" customWidth="1"/>
    <col min="24" max="24" width="3.7109375" style="1" customWidth="1"/>
    <col min="25" max="25" width="4.140625" style="19" customWidth="1"/>
    <col min="26" max="26" width="3.8515625" style="1" customWidth="1"/>
    <col min="27" max="27" width="7.00390625" style="1" customWidth="1"/>
    <col min="28" max="28" width="8.57421875" style="1" bestFit="1" customWidth="1"/>
    <col min="29" max="31" width="4.28125" style="1" customWidth="1"/>
    <col min="32" max="32" width="6.57421875" style="1" customWidth="1"/>
    <col min="33" max="33" width="8.57421875" style="1" bestFit="1" customWidth="1"/>
    <col min="34" max="34" width="7.28125" style="1" bestFit="1" customWidth="1"/>
    <col min="35" max="35" width="5.140625" style="19" customWidth="1"/>
    <col min="36" max="36" width="7.00390625" style="1" customWidth="1"/>
    <col min="37" max="16384" width="10.00390625" style="1" customWidth="1"/>
  </cols>
  <sheetData>
    <row r="1" spans="1:34" ht="17.25">
      <c r="A1" s="223" t="s">
        <v>391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ht="15.75" thickBot="1"/>
    <row r="3" spans="1:21" s="2" customFormat="1" ht="18.75" customHeight="1">
      <c r="A3" s="216" t="s">
        <v>0</v>
      </c>
      <c r="B3" s="211" t="s">
        <v>29</v>
      </c>
      <c r="C3" s="212"/>
      <c r="D3" s="212"/>
      <c r="E3" s="213"/>
      <c r="F3" s="224" t="s">
        <v>1</v>
      </c>
      <c r="G3" s="211" t="s">
        <v>30</v>
      </c>
      <c r="H3" s="212"/>
      <c r="I3" s="212"/>
      <c r="J3" s="213"/>
      <c r="K3" s="224" t="s">
        <v>1</v>
      </c>
      <c r="L3" s="226" t="s">
        <v>360</v>
      </c>
      <c r="M3" s="227"/>
      <c r="N3" s="227"/>
      <c r="O3" s="228"/>
      <c r="P3" s="224" t="s">
        <v>1</v>
      </c>
      <c r="Q3" s="226" t="s">
        <v>359</v>
      </c>
      <c r="R3" s="227"/>
      <c r="S3" s="227"/>
      <c r="T3" s="228"/>
      <c r="U3" s="224" t="s">
        <v>1</v>
      </c>
    </row>
    <row r="4" spans="1:21" s="2" customFormat="1" ht="18.75" customHeight="1" thickBot="1">
      <c r="A4" s="222"/>
      <c r="B4" s="20" t="s">
        <v>2</v>
      </c>
      <c r="C4" s="89" t="s">
        <v>3</v>
      </c>
      <c r="D4" s="20" t="s">
        <v>4</v>
      </c>
      <c r="E4" s="20" t="s">
        <v>5</v>
      </c>
      <c r="F4" s="221"/>
      <c r="G4" s="20" t="s">
        <v>2</v>
      </c>
      <c r="H4" s="89" t="s">
        <v>3</v>
      </c>
      <c r="I4" s="20" t="s">
        <v>4</v>
      </c>
      <c r="J4" s="20" t="s">
        <v>5</v>
      </c>
      <c r="K4" s="225"/>
      <c r="L4" s="21" t="s">
        <v>2</v>
      </c>
      <c r="M4" s="97" t="s">
        <v>3</v>
      </c>
      <c r="N4" s="21" t="s">
        <v>4</v>
      </c>
      <c r="O4" s="21" t="s">
        <v>5</v>
      </c>
      <c r="P4" s="225"/>
      <c r="Q4" s="21" t="s">
        <v>2</v>
      </c>
      <c r="R4" s="21" t="s">
        <v>3</v>
      </c>
      <c r="S4" s="21" t="s">
        <v>4</v>
      </c>
      <c r="T4" s="21" t="s">
        <v>5</v>
      </c>
      <c r="U4" s="225"/>
    </row>
    <row r="5" spans="1:35" s="22" customFormat="1" ht="18.75" customHeight="1">
      <c r="A5" s="98" t="s">
        <v>6</v>
      </c>
      <c r="B5" s="101" t="str">
        <f>'10A'!C50&amp;"/"&amp;'10A'!C51</f>
        <v>40/41</v>
      </c>
      <c r="C5" s="93">
        <f>'10A'!C50/'10A'!C51*100</f>
        <v>97.5609756097561</v>
      </c>
      <c r="D5" s="27">
        <f>RANK(C5,$C$5:$C$8)</f>
        <v>1</v>
      </c>
      <c r="E5" s="104"/>
      <c r="F5" s="107">
        <f aca="true" t="shared" si="0" ref="F5:F12">RANK(C5,$C$5:$C$12)</f>
        <v>1</v>
      </c>
      <c r="G5" s="101" t="str">
        <f>'10A'!D50&amp;"/"&amp;'10A'!D51</f>
        <v>34/41</v>
      </c>
      <c r="H5" s="93">
        <f>'10A'!D50/'10A'!D51*100</f>
        <v>82.92682926829268</v>
      </c>
      <c r="I5" s="27">
        <f>RANK(H5,$H$5:$H$8)</f>
        <v>1</v>
      </c>
      <c r="J5" s="104"/>
      <c r="K5" s="107">
        <f aca="true" t="shared" si="1" ref="K5:K12">RANK(H5,$H$5:$H$12)</f>
        <v>1</v>
      </c>
      <c r="L5" s="101" t="str">
        <f>'10A'!E50&amp;"/"&amp;'10A'!E51</f>
        <v>33/41</v>
      </c>
      <c r="M5" s="93">
        <f>'10A'!E50/'10A'!E51*100</f>
        <v>80.48780487804879</v>
      </c>
      <c r="N5" s="27">
        <f>RANK(M5,$M$5:$M$8)</f>
        <v>1</v>
      </c>
      <c r="O5" s="104"/>
      <c r="P5" s="107">
        <f aca="true" t="shared" si="2" ref="P5:P12">RANK(M5,$M$5:$M$12)</f>
        <v>1</v>
      </c>
      <c r="Q5" s="101" t="str">
        <f>'10A'!F50&amp;"/"&amp;'10A'!F51</f>
        <v>31/41</v>
      </c>
      <c r="R5" s="93">
        <f>'10A'!F50/'10A'!F51*100</f>
        <v>75.60975609756098</v>
      </c>
      <c r="S5" s="27">
        <f>RANK(R5,$R$5:$R$8)</f>
        <v>1</v>
      </c>
      <c r="T5" s="104"/>
      <c r="U5" s="107">
        <f aca="true" t="shared" si="3" ref="U5:U12">RANK(R5,$R$5:$R$12)</f>
        <v>1</v>
      </c>
      <c r="AI5" s="2"/>
    </row>
    <row r="6" spans="1:35" s="22" customFormat="1" ht="18.75" customHeight="1">
      <c r="A6" s="99" t="s">
        <v>7</v>
      </c>
      <c r="B6" s="102" t="str">
        <f>'10B'!C50&amp;"/"&amp;'10B'!C51</f>
        <v>35/39</v>
      </c>
      <c r="C6" s="94">
        <f>'10B'!C50/'10B'!C51*100</f>
        <v>89.74358974358975</v>
      </c>
      <c r="D6" s="28">
        <f>RANK(C6,$C$5:$C$8)</f>
        <v>3</v>
      </c>
      <c r="E6" s="105"/>
      <c r="F6" s="108">
        <f t="shared" si="0"/>
        <v>3</v>
      </c>
      <c r="G6" s="102" t="str">
        <f>'10B'!D50&amp;"/"&amp;'10B'!D51</f>
        <v>31/39</v>
      </c>
      <c r="H6" s="94">
        <f>'10B'!D50/'10B'!D51*100</f>
        <v>79.48717948717949</v>
      </c>
      <c r="I6" s="28">
        <f>RANK(H6,$H$5:$H$8)</f>
        <v>2</v>
      </c>
      <c r="J6" s="105"/>
      <c r="K6" s="108">
        <f t="shared" si="1"/>
        <v>2</v>
      </c>
      <c r="L6" s="102" t="str">
        <f>'10B'!E50&amp;"/"&amp;'10B'!E51</f>
        <v>28/39</v>
      </c>
      <c r="M6" s="94">
        <f>'10B'!E50/'10B'!E51*100</f>
        <v>71.7948717948718</v>
      </c>
      <c r="N6" s="28">
        <f>RANK(M6,$M$5:$M$8)</f>
        <v>2</v>
      </c>
      <c r="O6" s="105"/>
      <c r="P6" s="108">
        <f t="shared" si="2"/>
        <v>2</v>
      </c>
      <c r="Q6" s="102" t="str">
        <f>'10B'!F50&amp;"/"&amp;'10B'!F51</f>
        <v>12/39</v>
      </c>
      <c r="R6" s="94">
        <f>'10B'!F50/'10B'!F51*100</f>
        <v>30.76923076923077</v>
      </c>
      <c r="S6" s="28">
        <f>RANK(R6,$R$5:$R$8)</f>
        <v>3</v>
      </c>
      <c r="T6" s="105"/>
      <c r="U6" s="108">
        <f t="shared" si="3"/>
        <v>3</v>
      </c>
      <c r="AI6" s="2"/>
    </row>
    <row r="7" spans="1:35" s="22" customFormat="1" ht="18.75" customHeight="1">
      <c r="A7" s="99" t="s">
        <v>8</v>
      </c>
      <c r="B7" s="102" t="str">
        <f>'10C'!C50&amp;"/"&amp;'10C'!C51</f>
        <v>34/39</v>
      </c>
      <c r="C7" s="94">
        <f>'10C'!C50/'10C'!C51*100</f>
        <v>87.17948717948718</v>
      </c>
      <c r="D7" s="28">
        <f>RANK(C7,$C$5:$C$8)</f>
        <v>4</v>
      </c>
      <c r="E7" s="105"/>
      <c r="F7" s="108">
        <f t="shared" si="0"/>
        <v>4</v>
      </c>
      <c r="G7" s="102" t="str">
        <f>'10C'!D50&amp;"/"&amp;'10C'!D51</f>
        <v>23/39</v>
      </c>
      <c r="H7" s="94">
        <f>'10C'!D50/'10C'!D51*100</f>
        <v>58.97435897435898</v>
      </c>
      <c r="I7" s="28">
        <f>RANK(H7,$H$5:$H$8)</f>
        <v>4</v>
      </c>
      <c r="J7" s="105"/>
      <c r="K7" s="108">
        <f t="shared" si="1"/>
        <v>4</v>
      </c>
      <c r="L7" s="102" t="str">
        <f>'10C'!E50&amp;"/"&amp;'10C'!E51</f>
        <v>25/39</v>
      </c>
      <c r="M7" s="94">
        <f>'10C'!E50/'10C'!E51*100</f>
        <v>64.1025641025641</v>
      </c>
      <c r="N7" s="28">
        <f>RANK(M7,$M$5:$M$8)</f>
        <v>3</v>
      </c>
      <c r="O7" s="105"/>
      <c r="P7" s="108">
        <f t="shared" si="2"/>
        <v>3</v>
      </c>
      <c r="Q7" s="102" t="str">
        <f>'10C'!F50&amp;"/"&amp;'10C'!F51</f>
        <v>25/39</v>
      </c>
      <c r="R7" s="94">
        <f>'10C'!F50/'10C'!F51*100</f>
        <v>64.1025641025641</v>
      </c>
      <c r="S7" s="28">
        <f>RANK(R7,$R$5:$R$8)</f>
        <v>2</v>
      </c>
      <c r="T7" s="105"/>
      <c r="U7" s="108">
        <f t="shared" si="3"/>
        <v>2</v>
      </c>
      <c r="AI7" s="2"/>
    </row>
    <row r="8" spans="1:35" s="22" customFormat="1" ht="18.75" customHeight="1" thickBot="1">
      <c r="A8" s="100" t="s">
        <v>9</v>
      </c>
      <c r="B8" s="103" t="str">
        <f>'10D'!C50&amp;"/"&amp;'10D'!C51</f>
        <v>36/39</v>
      </c>
      <c r="C8" s="95">
        <f>'10D'!C50/'10D'!C51*100</f>
        <v>92.3076923076923</v>
      </c>
      <c r="D8" s="29">
        <f>RANK(C8,$C$5:$C$8)</f>
        <v>2</v>
      </c>
      <c r="E8" s="106"/>
      <c r="F8" s="108">
        <f t="shared" si="0"/>
        <v>2</v>
      </c>
      <c r="G8" s="103" t="str">
        <f>'10D'!D50&amp;"/"&amp;'10D'!D51</f>
        <v>23/38</v>
      </c>
      <c r="H8" s="95">
        <f>'10D'!D50/'10D'!D51*100</f>
        <v>60.526315789473685</v>
      </c>
      <c r="I8" s="29">
        <f>RANK(H8,$H$5:$H$8)</f>
        <v>3</v>
      </c>
      <c r="J8" s="106"/>
      <c r="K8" s="108">
        <f t="shared" si="1"/>
        <v>3</v>
      </c>
      <c r="L8" s="103" t="str">
        <f>'10D'!E50&amp;"/"&amp;'10D'!E51</f>
        <v>17/39</v>
      </c>
      <c r="M8" s="95">
        <f>'10D'!E50/'10D'!E51*100</f>
        <v>43.58974358974359</v>
      </c>
      <c r="N8" s="29">
        <f>RANK(M8,$M$5:$M$8)</f>
        <v>4</v>
      </c>
      <c r="O8" s="106"/>
      <c r="P8" s="108">
        <f t="shared" si="2"/>
        <v>4</v>
      </c>
      <c r="Q8" s="103" t="str">
        <f>'10D'!F50&amp;"/"&amp;'10D'!F51</f>
        <v>4/39</v>
      </c>
      <c r="R8" s="95">
        <f>'10D'!F50/'10D'!F51*100</f>
        <v>10.256410256410255</v>
      </c>
      <c r="S8" s="29">
        <f>RANK(R8,$R$5:$R$8)</f>
        <v>4</v>
      </c>
      <c r="T8" s="106"/>
      <c r="U8" s="108">
        <f t="shared" si="3"/>
        <v>5</v>
      </c>
      <c r="AI8" s="2"/>
    </row>
    <row r="9" spans="1:35" s="22" customFormat="1" ht="18.75" customHeight="1">
      <c r="A9" s="24" t="s">
        <v>10</v>
      </c>
      <c r="B9" s="101" t="str">
        <f>'10E'!C50&amp;"/"&amp;'10E'!C51</f>
        <v>24/34</v>
      </c>
      <c r="C9" s="93">
        <f>'10E'!C50/'10E'!C51*100</f>
        <v>70.58823529411765</v>
      </c>
      <c r="D9" s="27">
        <f>RANK(C9,$C$9:$C$12)</f>
        <v>3</v>
      </c>
      <c r="E9" s="104"/>
      <c r="F9" s="108">
        <f t="shared" si="0"/>
        <v>7</v>
      </c>
      <c r="G9" s="101" t="str">
        <f>'10E'!D50&amp;"/"&amp;'10E'!D51</f>
        <v>14/34</v>
      </c>
      <c r="H9" s="93">
        <f>'10E'!D50/'10E'!D51*100</f>
        <v>41.17647058823529</v>
      </c>
      <c r="I9" s="27">
        <f>RANK(H9,$H$9:$H$12)</f>
        <v>1</v>
      </c>
      <c r="J9" s="104"/>
      <c r="K9" s="108">
        <f t="shared" si="1"/>
        <v>5</v>
      </c>
      <c r="L9" s="101" t="str">
        <f>'10E'!E50&amp;"/"&amp;'10E'!E51</f>
        <v>11/34</v>
      </c>
      <c r="M9" s="93">
        <f>'10E'!E50/'10E'!E51*100</f>
        <v>32.35294117647059</v>
      </c>
      <c r="N9" s="27">
        <f>RANK(M9,$M$9:$M$12)</f>
        <v>2</v>
      </c>
      <c r="O9" s="104"/>
      <c r="P9" s="108">
        <f t="shared" si="2"/>
        <v>6</v>
      </c>
      <c r="Q9" s="101" t="str">
        <f>'10E'!F50&amp;"/"&amp;'10E'!F51</f>
        <v>1/34</v>
      </c>
      <c r="R9" s="93">
        <f>'10E'!F50/'10E'!F51*100</f>
        <v>2.941176470588235</v>
      </c>
      <c r="S9" s="27">
        <f>RANK(R9,$R$9:$R$12)</f>
        <v>3</v>
      </c>
      <c r="T9" s="104"/>
      <c r="U9" s="108">
        <f t="shared" si="3"/>
        <v>7</v>
      </c>
      <c r="AI9" s="2"/>
    </row>
    <row r="10" spans="1:35" s="22" customFormat="1" ht="18.75" customHeight="1">
      <c r="A10" s="25" t="s">
        <v>11</v>
      </c>
      <c r="B10" s="102" t="str">
        <f>'10G'!C50&amp;"/"&amp;'10G'!C51</f>
        <v>23/34</v>
      </c>
      <c r="C10" s="94">
        <f>'10G'!C50/'10G'!C51*100</f>
        <v>67.64705882352942</v>
      </c>
      <c r="D10" s="28">
        <f>RANK(C10,$C$9:$C$12)</f>
        <v>4</v>
      </c>
      <c r="E10" s="105"/>
      <c r="F10" s="108">
        <f t="shared" si="0"/>
        <v>8</v>
      </c>
      <c r="G10" s="102" t="str">
        <f>'10G'!D50&amp;"/"&amp;'10G'!D51</f>
        <v>5/34</v>
      </c>
      <c r="H10" s="94">
        <f>'10G'!D50/'10G'!D51*100</f>
        <v>14.705882352941178</v>
      </c>
      <c r="I10" s="28">
        <f>RANK(H10,$H$9:$H$12)</f>
        <v>4</v>
      </c>
      <c r="J10" s="105"/>
      <c r="K10" s="108">
        <f t="shared" si="1"/>
        <v>8</v>
      </c>
      <c r="L10" s="102" t="str">
        <f>'10G'!E50&amp;"/"&amp;'10G'!E51</f>
        <v>10/34</v>
      </c>
      <c r="M10" s="94">
        <f>'10G'!E50/'10G'!E51*100</f>
        <v>29.411764705882355</v>
      </c>
      <c r="N10" s="28">
        <f>RANK(M10,$M$9:$M$12)</f>
        <v>3</v>
      </c>
      <c r="O10" s="105"/>
      <c r="P10" s="108">
        <f t="shared" si="2"/>
        <v>7</v>
      </c>
      <c r="Q10" s="102" t="str">
        <f>'10G'!F50&amp;"/"&amp;'10G'!F51</f>
        <v>0/34</v>
      </c>
      <c r="R10" s="94">
        <f>'10G'!F50/'10G'!F51*100</f>
        <v>0</v>
      </c>
      <c r="S10" s="28">
        <f>RANK(R10,$R$9:$R$12)</f>
        <v>4</v>
      </c>
      <c r="T10" s="105"/>
      <c r="U10" s="108">
        <f t="shared" si="3"/>
        <v>8</v>
      </c>
      <c r="AI10" s="2"/>
    </row>
    <row r="11" spans="1:35" s="22" customFormat="1" ht="18.75" customHeight="1">
      <c r="A11" s="25" t="s">
        <v>12</v>
      </c>
      <c r="B11" s="102" t="str">
        <f>'10H'!C50&amp;"/"&amp;'10H'!C51</f>
        <v>28/34</v>
      </c>
      <c r="C11" s="94">
        <f>'10H'!C50/'10H'!C51*100</f>
        <v>82.35294117647058</v>
      </c>
      <c r="D11" s="28">
        <f>RANK(C11,$C$9:$C$12)</f>
        <v>1</v>
      </c>
      <c r="E11" s="105"/>
      <c r="F11" s="108">
        <f t="shared" si="0"/>
        <v>5</v>
      </c>
      <c r="G11" s="102" t="str">
        <f>'10H'!D50&amp;"/"&amp;'10H'!D51</f>
        <v>11/34</v>
      </c>
      <c r="H11" s="94">
        <f>'10H'!D50/'10H'!D51*100</f>
        <v>32.35294117647059</v>
      </c>
      <c r="I11" s="28">
        <f>RANK(H11,$H$9:$H$12)</f>
        <v>2</v>
      </c>
      <c r="J11" s="105"/>
      <c r="K11" s="108">
        <f t="shared" si="1"/>
        <v>6</v>
      </c>
      <c r="L11" s="102" t="str">
        <f>'10H'!E50&amp;"/"&amp;'10H'!E51</f>
        <v>14/34</v>
      </c>
      <c r="M11" s="94">
        <f>'10H'!E50/'10H'!E51*100</f>
        <v>41.17647058823529</v>
      </c>
      <c r="N11" s="28">
        <f>RANK(M11,$M$9:$M$12)</f>
        <v>1</v>
      </c>
      <c r="O11" s="105"/>
      <c r="P11" s="108">
        <f t="shared" si="2"/>
        <v>5</v>
      </c>
      <c r="Q11" s="102" t="str">
        <f>'10H'!F50&amp;"/"&amp;'10H'!F51</f>
        <v>7/34</v>
      </c>
      <c r="R11" s="94">
        <f>'10H'!F50/'10H'!F51*100</f>
        <v>20.588235294117645</v>
      </c>
      <c r="S11" s="28">
        <f>RANK(R11,$R$9:$R$12)</f>
        <v>1</v>
      </c>
      <c r="T11" s="105"/>
      <c r="U11" s="108">
        <f t="shared" si="3"/>
        <v>4</v>
      </c>
      <c r="AI11" s="2"/>
    </row>
    <row r="12" spans="1:35" s="22" customFormat="1" ht="18.75" customHeight="1" thickBot="1">
      <c r="A12" s="26" t="s">
        <v>13</v>
      </c>
      <c r="B12" s="110" t="str">
        <f>'10I'!C50&amp;"/"&amp;'10I'!C51</f>
        <v>25/34</v>
      </c>
      <c r="C12" s="111">
        <f>'10I'!C50/'10I'!C51*100</f>
        <v>73.52941176470588</v>
      </c>
      <c r="D12" s="112">
        <f>RANK(C12,$C$9:$C$12)</f>
        <v>2</v>
      </c>
      <c r="E12" s="113"/>
      <c r="F12" s="114">
        <f t="shared" si="0"/>
        <v>6</v>
      </c>
      <c r="G12" s="110" t="str">
        <f>'10I'!D50&amp;"/"&amp;'10I'!D51</f>
        <v>8/34</v>
      </c>
      <c r="H12" s="111">
        <f>'10I'!D50/'10I'!D51*100</f>
        <v>23.52941176470588</v>
      </c>
      <c r="I12" s="112">
        <f>RANK(H12,$H$9:$H$12)</f>
        <v>3</v>
      </c>
      <c r="J12" s="113"/>
      <c r="K12" s="114">
        <f t="shared" si="1"/>
        <v>7</v>
      </c>
      <c r="L12" s="110" t="str">
        <f>'10I'!E50&amp;"/"&amp;'10I'!E51</f>
        <v>9/34</v>
      </c>
      <c r="M12" s="111">
        <f>'10I'!E50/'10I'!E51*100</f>
        <v>26.47058823529412</v>
      </c>
      <c r="N12" s="112">
        <f>RANK(M12,$M$9:$M$12)</f>
        <v>4</v>
      </c>
      <c r="O12" s="113"/>
      <c r="P12" s="114">
        <f t="shared" si="2"/>
        <v>8</v>
      </c>
      <c r="Q12" s="110" t="str">
        <f>'10I'!F50&amp;"/"&amp;'10I'!F51</f>
        <v>3/34</v>
      </c>
      <c r="R12" s="111">
        <f>'10I'!F50/'10I'!F51*100</f>
        <v>8.823529411764707</v>
      </c>
      <c r="S12" s="112">
        <f>RANK(R12,$R$9:$R$12)</f>
        <v>2</v>
      </c>
      <c r="T12" s="113"/>
      <c r="U12" s="114">
        <f t="shared" si="3"/>
        <v>6</v>
      </c>
      <c r="AI12" s="2"/>
    </row>
    <row r="13" spans="1:21" s="22" customFormat="1" ht="18.75" customHeight="1" thickBot="1">
      <c r="A13" s="109" t="s">
        <v>363</v>
      </c>
      <c r="B13" s="115" t="str">
        <f>'Toan khoi'!C320&amp;"/"&amp;'Toan khoi'!C321</f>
        <v>245/294</v>
      </c>
      <c r="C13" s="90">
        <f>'Toan khoi'!C320/'Toan khoi'!C321*100</f>
        <v>83.33333333333334</v>
      </c>
      <c r="D13" s="23"/>
      <c r="E13" s="23"/>
      <c r="F13" s="116"/>
      <c r="G13" s="115" t="str">
        <f>'Toan khoi'!D320&amp;"/"&amp;'Toan khoi'!D321</f>
        <v>149/293</v>
      </c>
      <c r="H13" s="90">
        <f>'Toan khoi'!D320/'Toan khoi'!D321*100</f>
        <v>50.85324232081911</v>
      </c>
      <c r="I13" s="23"/>
      <c r="J13" s="23"/>
      <c r="K13" s="116"/>
      <c r="L13" s="115" t="str">
        <f>'Toan khoi'!E320&amp;"/"&amp;'Toan khoi'!E321</f>
        <v>147/294</v>
      </c>
      <c r="M13" s="90">
        <f>'Toan khoi'!E320/'Toan khoi'!E321*100</f>
        <v>50</v>
      </c>
      <c r="N13" s="23"/>
      <c r="O13" s="23"/>
      <c r="P13" s="116"/>
      <c r="Q13" s="115" t="str">
        <f>'Toan khoi'!F320&amp;"/"&amp;'Toan khoi'!F321</f>
        <v>83/294</v>
      </c>
      <c r="R13" s="90">
        <f>'Toan khoi'!F320/'Toan khoi'!F321*100</f>
        <v>28.2312925170068</v>
      </c>
      <c r="S13" s="23"/>
      <c r="T13" s="23"/>
      <c r="U13" s="116"/>
    </row>
    <row r="14" spans="1:16" ht="15.75">
      <c r="A14" s="216" t="s">
        <v>0</v>
      </c>
      <c r="B14" s="218" t="s">
        <v>361</v>
      </c>
      <c r="C14" s="219"/>
      <c r="D14" s="219"/>
      <c r="E14" s="220"/>
      <c r="F14" s="221" t="s">
        <v>1</v>
      </c>
      <c r="G14" s="211" t="s">
        <v>362</v>
      </c>
      <c r="H14" s="212"/>
      <c r="I14" s="212"/>
      <c r="J14" s="213"/>
      <c r="K14" s="214" t="s">
        <v>1</v>
      </c>
      <c r="L14" s="211" t="s">
        <v>386</v>
      </c>
      <c r="M14" s="212"/>
      <c r="N14" s="212"/>
      <c r="O14" s="213"/>
      <c r="P14" s="214" t="s">
        <v>1</v>
      </c>
    </row>
    <row r="15" spans="1:16" ht="16.5" thickBot="1">
      <c r="A15" s="217"/>
      <c r="B15" s="31" t="s">
        <v>2</v>
      </c>
      <c r="C15" s="91" t="s">
        <v>3</v>
      </c>
      <c r="D15" s="31" t="s">
        <v>4</v>
      </c>
      <c r="E15" s="31" t="s">
        <v>5</v>
      </c>
      <c r="F15" s="221"/>
      <c r="G15" s="32" t="s">
        <v>2</v>
      </c>
      <c r="H15" s="96" t="s">
        <v>3</v>
      </c>
      <c r="I15" s="32" t="s">
        <v>4</v>
      </c>
      <c r="J15" s="32" t="s">
        <v>5</v>
      </c>
      <c r="K15" s="215"/>
      <c r="L15" s="32" t="s">
        <v>2</v>
      </c>
      <c r="M15" s="96" t="s">
        <v>3</v>
      </c>
      <c r="N15" s="32" t="s">
        <v>4</v>
      </c>
      <c r="O15" s="32" t="s">
        <v>5</v>
      </c>
      <c r="P15" s="215"/>
    </row>
    <row r="16" spans="1:16" ht="16.5" thickBot="1">
      <c r="A16" s="24" t="s">
        <v>6</v>
      </c>
      <c r="B16" s="101" t="str">
        <f>'10A'!G50&amp;"/"&amp;'10A'!G51</f>
        <v>37/41</v>
      </c>
      <c r="C16" s="93">
        <f>'10A'!G50/'10A'!G51*100</f>
        <v>90.2439024390244</v>
      </c>
      <c r="D16" s="27">
        <f>RANK(C16,$C$16:$C$19)</f>
        <v>1</v>
      </c>
      <c r="E16" s="104"/>
      <c r="F16" s="107">
        <f>RANK(C16,$C$16:$C$23)</f>
        <v>1</v>
      </c>
      <c r="G16" s="101" t="str">
        <f>'10A'!H50&amp;"/"&amp;'10A'!H51</f>
        <v>36/41</v>
      </c>
      <c r="H16" s="93">
        <f>'10A'!H50/'10A'!H51*100</f>
        <v>87.8048780487805</v>
      </c>
      <c r="I16" s="27">
        <f>RANK(H16,$H$16:$H$19)</f>
        <v>3</v>
      </c>
      <c r="J16" s="104"/>
      <c r="K16" s="107">
        <f aca="true" t="shared" si="4" ref="K16:K23">RANK(H16,$H$16:$H$23)</f>
        <v>3</v>
      </c>
      <c r="L16" s="101" t="str">
        <f>'10A'!J50&amp;"/"&amp;'10A'!J51</f>
        <v>35/41</v>
      </c>
      <c r="M16" s="93">
        <f>'10A'!J50/'10A'!J51*100</f>
        <v>85.36585365853658</v>
      </c>
      <c r="N16" s="27">
        <f>RANK(M16,$M$16:$M$19)</f>
        <v>1</v>
      </c>
      <c r="O16" s="104"/>
      <c r="P16" s="107">
        <f>RANK(M16,$M$16:$M$23)</f>
        <v>1</v>
      </c>
    </row>
    <row r="17" spans="1:16" ht="16.5" thickBot="1">
      <c r="A17" s="25" t="s">
        <v>7</v>
      </c>
      <c r="B17" s="102" t="str">
        <f>'10B'!G50&amp;"/"&amp;'10B'!G51</f>
        <v>34/39</v>
      </c>
      <c r="C17" s="94">
        <f>'10B'!G50/'10B'!G51*100</f>
        <v>87.17948717948718</v>
      </c>
      <c r="D17" s="28">
        <f>RANK(C17,$C$16:$C$19)</f>
        <v>2</v>
      </c>
      <c r="E17" s="105"/>
      <c r="F17" s="108">
        <f aca="true" t="shared" si="5" ref="F17:F23">RANK(C17,$C$16:$C$23)</f>
        <v>2</v>
      </c>
      <c r="G17" s="102" t="str">
        <f>'10B'!H50&amp;"/"&amp;'10B'!H51</f>
        <v>32/39</v>
      </c>
      <c r="H17" s="94">
        <f>'10B'!H50/'10B'!H51*100</f>
        <v>82.05128205128204</v>
      </c>
      <c r="I17" s="28">
        <f>RANK(H17,$H$16:$H$19)</f>
        <v>4</v>
      </c>
      <c r="J17" s="105"/>
      <c r="K17" s="108">
        <f t="shared" si="4"/>
        <v>4</v>
      </c>
      <c r="L17" s="102" t="str">
        <f>'10B'!J50&amp;"/"&amp;'10B'!J51</f>
        <v>25/39</v>
      </c>
      <c r="M17" s="94">
        <f>'10B'!J50/'10B'!J51*100</f>
        <v>64.1025641025641</v>
      </c>
      <c r="N17" s="27">
        <f>RANK(M17,$M$16:$M$19)</f>
        <v>3</v>
      </c>
      <c r="O17" s="105"/>
      <c r="P17" s="107">
        <f aca="true" t="shared" si="6" ref="P17:P23">RANK(M17,$M$16:$M$23)</f>
        <v>3</v>
      </c>
    </row>
    <row r="18" spans="1:16" ht="16.5" thickBot="1">
      <c r="A18" s="25" t="s">
        <v>8</v>
      </c>
      <c r="B18" s="102" t="str">
        <f>'10C'!G50&amp;"/"&amp;'10C'!G51</f>
        <v>28/39</v>
      </c>
      <c r="C18" s="94">
        <f>'10C'!G50/'10C'!G51*100</f>
        <v>71.7948717948718</v>
      </c>
      <c r="D18" s="28">
        <f>RANK(C18,$C$16:$C$19)</f>
        <v>3</v>
      </c>
      <c r="E18" s="105"/>
      <c r="F18" s="108">
        <f t="shared" si="5"/>
        <v>3</v>
      </c>
      <c r="G18" s="102" t="str">
        <f>'10C'!H50&amp;"/"&amp;'10C'!H51</f>
        <v>37/39</v>
      </c>
      <c r="H18" s="94">
        <f>'10C'!H50/'10C'!H51*100</f>
        <v>94.87179487179486</v>
      </c>
      <c r="I18" s="28">
        <f>RANK(H18,$H$16:$H$19)</f>
        <v>1</v>
      </c>
      <c r="J18" s="105"/>
      <c r="K18" s="108">
        <f t="shared" si="4"/>
        <v>1</v>
      </c>
      <c r="L18" s="102" t="str">
        <f>'10C'!J50&amp;"/"&amp;'10C'!J51</f>
        <v>32/39</v>
      </c>
      <c r="M18" s="94">
        <f>'10C'!J50/'10C'!J51*100</f>
        <v>82.05128205128204</v>
      </c>
      <c r="N18" s="27">
        <f>RANK(M18,$M$16:$M$19)</f>
        <v>2</v>
      </c>
      <c r="O18" s="105"/>
      <c r="P18" s="107">
        <f t="shared" si="6"/>
        <v>2</v>
      </c>
    </row>
    <row r="19" spans="1:16" ht="16.5" thickBot="1">
      <c r="A19" s="26" t="s">
        <v>9</v>
      </c>
      <c r="B19" s="103" t="str">
        <f>'10D'!G50&amp;"/"&amp;'10D'!G51</f>
        <v>13/39</v>
      </c>
      <c r="C19" s="95">
        <f>'10D'!G50/'10D'!G51*100</f>
        <v>33.33333333333333</v>
      </c>
      <c r="D19" s="29">
        <f>RANK(C19,$C$16:$C$19)</f>
        <v>4</v>
      </c>
      <c r="E19" s="106"/>
      <c r="F19" s="108">
        <f t="shared" si="5"/>
        <v>4</v>
      </c>
      <c r="G19" s="103" t="str">
        <f>'10D'!H50&amp;"/"&amp;'10D'!H51</f>
        <v>35/39</v>
      </c>
      <c r="H19" s="95">
        <f>'10D'!H50/'10D'!H51*100</f>
        <v>89.74358974358975</v>
      </c>
      <c r="I19" s="29">
        <f>RANK(H19,$H$16:$H$19)</f>
        <v>2</v>
      </c>
      <c r="J19" s="106"/>
      <c r="K19" s="108">
        <f t="shared" si="4"/>
        <v>2</v>
      </c>
      <c r="L19" s="103" t="str">
        <f>'10D'!J50&amp;"/"&amp;'10D'!J51</f>
        <v>15/39</v>
      </c>
      <c r="M19" s="95">
        <f>'10D'!J50/'10D'!J51*100</f>
        <v>38.46153846153847</v>
      </c>
      <c r="N19" s="27">
        <f>RANK(M19,$M$16:$M$19)</f>
        <v>4</v>
      </c>
      <c r="O19" s="106"/>
      <c r="P19" s="107">
        <f t="shared" si="6"/>
        <v>4</v>
      </c>
    </row>
    <row r="20" spans="1:16" ht="16.5" thickBot="1">
      <c r="A20" s="24" t="s">
        <v>10</v>
      </c>
      <c r="B20" s="101" t="str">
        <f>'10E'!G50&amp;"/"&amp;'10E'!G51</f>
        <v>10/34</v>
      </c>
      <c r="C20" s="93">
        <f>'10E'!G50/'10E'!G51*100</f>
        <v>29.411764705882355</v>
      </c>
      <c r="D20" s="27">
        <f>RANK(C20,$C$20:$C$23)</f>
        <v>1</v>
      </c>
      <c r="E20" s="104"/>
      <c r="F20" s="108">
        <f t="shared" si="5"/>
        <v>5</v>
      </c>
      <c r="G20" s="101" t="str">
        <f>'10E'!H50&amp;"/"&amp;'10E'!H51</f>
        <v>12/34</v>
      </c>
      <c r="H20" s="93">
        <f>'10E'!H50/'10E'!H51*100</f>
        <v>35.294117647058826</v>
      </c>
      <c r="I20" s="27">
        <f>RANK(H20,$H$20:$H$23)</f>
        <v>4</v>
      </c>
      <c r="J20" s="104"/>
      <c r="K20" s="108">
        <f t="shared" si="4"/>
        <v>8</v>
      </c>
      <c r="L20" s="101" t="str">
        <f>'10E'!J50&amp;"/"&amp;'10E'!J51</f>
        <v>4/34</v>
      </c>
      <c r="M20" s="93">
        <f>'10E'!J50/'10E'!J51*100</f>
        <v>11.76470588235294</v>
      </c>
      <c r="N20" s="27">
        <f>RANK(M20,$M$20:$M$23)</f>
        <v>4</v>
      </c>
      <c r="O20" s="104"/>
      <c r="P20" s="107">
        <f t="shared" si="6"/>
        <v>8</v>
      </c>
    </row>
    <row r="21" spans="1:16" ht="16.5" thickBot="1">
      <c r="A21" s="25" t="s">
        <v>11</v>
      </c>
      <c r="B21" s="102" t="str">
        <f>'10G'!G50&amp;"/"&amp;'10G'!G51</f>
        <v>4/34</v>
      </c>
      <c r="C21" s="94">
        <f>'10G'!G50/'10G'!G51*100</f>
        <v>11.76470588235294</v>
      </c>
      <c r="D21" s="28">
        <f>RANK(C21,$C$20:$C$23)</f>
        <v>4</v>
      </c>
      <c r="E21" s="105"/>
      <c r="F21" s="108">
        <f t="shared" si="5"/>
        <v>8</v>
      </c>
      <c r="G21" s="102" t="str">
        <f>'10G'!H50&amp;"/"&amp;'10G'!H51</f>
        <v>23/34</v>
      </c>
      <c r="H21" s="94">
        <f>'10G'!H50/'10G'!H51*100</f>
        <v>67.64705882352942</v>
      </c>
      <c r="I21" s="28">
        <f>RANK(H21,$H$20:$H$23)</f>
        <v>1</v>
      </c>
      <c r="J21" s="105"/>
      <c r="K21" s="108">
        <f t="shared" si="4"/>
        <v>5</v>
      </c>
      <c r="L21" s="102" t="str">
        <f>'10G'!J50&amp;"/"&amp;'10G'!J51</f>
        <v>5/34</v>
      </c>
      <c r="M21" s="94">
        <f>'10G'!J50/'10G'!J51*100</f>
        <v>14.705882352941178</v>
      </c>
      <c r="N21" s="27">
        <f>RANK(M21,$M$20:$M$23)</f>
        <v>2</v>
      </c>
      <c r="O21" s="105"/>
      <c r="P21" s="107">
        <f t="shared" si="6"/>
        <v>6</v>
      </c>
    </row>
    <row r="22" spans="1:16" ht="16.5" thickBot="1">
      <c r="A22" s="25" t="s">
        <v>12</v>
      </c>
      <c r="B22" s="102" t="str">
        <f>'10H'!G50&amp;"/"&amp;'10H'!G51</f>
        <v>10/34</v>
      </c>
      <c r="C22" s="94">
        <f>'10H'!G50/'10H'!G51*100</f>
        <v>29.411764705882355</v>
      </c>
      <c r="D22" s="28">
        <f>RANK(C22,$C$20:$C$23)</f>
        <v>1</v>
      </c>
      <c r="E22" s="105"/>
      <c r="F22" s="108">
        <f t="shared" si="5"/>
        <v>5</v>
      </c>
      <c r="G22" s="102" t="str">
        <f>'10H'!H50&amp;"/"&amp;'10H'!H51</f>
        <v>13/34</v>
      </c>
      <c r="H22" s="94">
        <f>'10H'!H50/'10H'!H51*100</f>
        <v>38.23529411764706</v>
      </c>
      <c r="I22" s="28">
        <f>RANK(H22,$H$20:$H$23)</f>
        <v>3</v>
      </c>
      <c r="J22" s="105"/>
      <c r="K22" s="108">
        <f t="shared" si="4"/>
        <v>7</v>
      </c>
      <c r="L22" s="102" t="str">
        <f>'10H'!J50&amp;"/"&amp;'10H'!J51</f>
        <v>6/34</v>
      </c>
      <c r="M22" s="94">
        <f>'10H'!J50/'10H'!J51*100</f>
        <v>17.647058823529413</v>
      </c>
      <c r="N22" s="27">
        <f>RANK(M22,$M$20:$M$23)</f>
        <v>1</v>
      </c>
      <c r="O22" s="105"/>
      <c r="P22" s="107">
        <f t="shared" si="6"/>
        <v>5</v>
      </c>
    </row>
    <row r="23" spans="1:16" ht="16.5" thickBot="1">
      <c r="A23" s="26" t="s">
        <v>13</v>
      </c>
      <c r="B23" s="110" t="str">
        <f>'10I'!G50&amp;"/"&amp;'10I'!G51</f>
        <v>8/34</v>
      </c>
      <c r="C23" s="111">
        <f>'10I'!G50/'10I'!G51*100</f>
        <v>23.52941176470588</v>
      </c>
      <c r="D23" s="112">
        <f>RANK(C23,$C$20:$C$23)</f>
        <v>3</v>
      </c>
      <c r="E23" s="113"/>
      <c r="F23" s="114">
        <f t="shared" si="5"/>
        <v>7</v>
      </c>
      <c r="G23" s="110" t="str">
        <f>'10I'!H50&amp;"/"&amp;'10I'!H51</f>
        <v>16/34</v>
      </c>
      <c r="H23" s="111">
        <f>'10I'!H50/'10I'!H51*100</f>
        <v>47.05882352941176</v>
      </c>
      <c r="I23" s="112">
        <f>RANK(H23,$H$20:$H$23)</f>
        <v>2</v>
      </c>
      <c r="J23" s="113"/>
      <c r="K23" s="114">
        <f t="shared" si="4"/>
        <v>6</v>
      </c>
      <c r="L23" s="110" t="str">
        <f>'10I'!J50&amp;"/"&amp;'10I'!J51</f>
        <v>5/34</v>
      </c>
      <c r="M23" s="111">
        <f>'10I'!J50/'10I'!J51*100</f>
        <v>14.705882352941178</v>
      </c>
      <c r="N23" s="27">
        <f>RANK(M23,$M$20:$M$23)</f>
        <v>2</v>
      </c>
      <c r="O23" s="113"/>
      <c r="P23" s="107">
        <f t="shared" si="6"/>
        <v>6</v>
      </c>
    </row>
    <row r="24" spans="1:16" ht="16.5" thickBot="1">
      <c r="A24" s="33" t="s">
        <v>363</v>
      </c>
      <c r="B24" s="115" t="str">
        <f>'Toan khoi'!G320&amp;"/"&amp;'Toan khoi'!G321</f>
        <v>144/294</v>
      </c>
      <c r="C24" s="90">
        <f>'Toan khoi'!G320/'Toan khoi'!G321*100</f>
        <v>48.97959183673469</v>
      </c>
      <c r="D24" s="23"/>
      <c r="E24" s="23"/>
      <c r="F24" s="116"/>
      <c r="G24" s="115" t="str">
        <f>'Toan khoi'!H320&amp;"/"&amp;'Toan khoi'!H321</f>
        <v>204/294</v>
      </c>
      <c r="H24" s="90">
        <f>'Toan khoi'!I320/'Toan khoi'!I321*100</f>
        <v>40.136054421768705</v>
      </c>
      <c r="I24" s="23"/>
      <c r="J24" s="23"/>
      <c r="K24" s="116"/>
      <c r="L24" s="115" t="str">
        <f>'Toan khoi'!J320&amp;"/"&amp;'Toan khoi'!J321</f>
        <v>127/294</v>
      </c>
      <c r="M24" s="90">
        <f>'Toan khoi'!J320/'Toan khoi'!J321*100</f>
        <v>43.197278911564624</v>
      </c>
      <c r="N24" s="23"/>
      <c r="O24" s="23"/>
      <c r="P24" s="116"/>
    </row>
  </sheetData>
  <sheetProtection/>
  <mergeCells count="17">
    <mergeCell ref="A1:U1"/>
    <mergeCell ref="K3:K4"/>
    <mergeCell ref="L3:O3"/>
    <mergeCell ref="P3:P4"/>
    <mergeCell ref="Q3:T3"/>
    <mergeCell ref="U3:U4"/>
    <mergeCell ref="F3:F4"/>
    <mergeCell ref="L14:O14"/>
    <mergeCell ref="P14:P15"/>
    <mergeCell ref="G3:J3"/>
    <mergeCell ref="A14:A15"/>
    <mergeCell ref="B14:E14"/>
    <mergeCell ref="F14:F15"/>
    <mergeCell ref="G14:J14"/>
    <mergeCell ref="K14:K15"/>
    <mergeCell ref="A3:A4"/>
    <mergeCell ref="B3:E3"/>
  </mergeCells>
  <printOptions/>
  <pageMargins left="0.5" right="0.25" top="0.75" bottom="1" header="0.2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">
      <selection activeCell="L14" sqref="L14"/>
    </sheetView>
  </sheetViews>
  <sheetFormatPr defaultColWidth="12.57421875" defaultRowHeight="12.75"/>
  <cols>
    <col min="1" max="1" width="6.28125" style="10" bestFit="1" customWidth="1"/>
    <col min="2" max="2" width="7.7109375" style="10" bestFit="1" customWidth="1"/>
    <col min="3" max="3" width="7.140625" style="10" bestFit="1" customWidth="1"/>
    <col min="4" max="4" width="5.421875" style="10" customWidth="1"/>
    <col min="5" max="5" width="12.421875" style="10" bestFit="1" customWidth="1"/>
    <col min="6" max="6" width="5.421875" style="10" customWidth="1"/>
    <col min="7" max="7" width="12.421875" style="10" bestFit="1" customWidth="1"/>
    <col min="8" max="8" width="4.28125" style="10" customWidth="1"/>
    <col min="9" max="9" width="11.8515625" style="10" bestFit="1" customWidth="1"/>
    <col min="10" max="10" width="4.00390625" style="10" customWidth="1"/>
    <col min="11" max="11" width="9.00390625" style="10" customWidth="1"/>
    <col min="12" max="12" width="10.7109375" style="10" bestFit="1" customWidth="1"/>
    <col min="13" max="16384" width="12.57421875" style="10" customWidth="1"/>
  </cols>
  <sheetData>
    <row r="1" spans="1:12" ht="17.25">
      <c r="A1" s="232" t="s">
        <v>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ht="17.25">
      <c r="A2" s="235" t="s">
        <v>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</row>
    <row r="3" spans="1:12" ht="12.75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7"/>
    </row>
    <row r="4" spans="1:12" ht="15.75" customHeight="1">
      <c r="A4" s="238" t="s">
        <v>15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40"/>
    </row>
    <row r="5" spans="1:12" ht="15.75" customHeight="1">
      <c r="A5" s="11"/>
      <c r="B5" s="11" t="s">
        <v>16</v>
      </c>
      <c r="C5" s="11" t="s">
        <v>17</v>
      </c>
      <c r="D5" s="11" t="s">
        <v>3</v>
      </c>
      <c r="E5" s="11" t="s">
        <v>18</v>
      </c>
      <c r="F5" s="11" t="s">
        <v>3</v>
      </c>
      <c r="G5" s="11" t="s">
        <v>19</v>
      </c>
      <c r="H5" s="11" t="s">
        <v>3</v>
      </c>
      <c r="I5" s="11" t="s">
        <v>20</v>
      </c>
      <c r="J5" s="11"/>
      <c r="K5" s="11" t="s">
        <v>21</v>
      </c>
      <c r="L5" s="11" t="s">
        <v>22</v>
      </c>
    </row>
    <row r="6" spans="1:12" ht="15.75" customHeight="1">
      <c r="A6" s="12" t="s">
        <v>6</v>
      </c>
      <c r="B6" s="11">
        <f>COUNTIF('10A'!C3:C49,"=0")</f>
        <v>0</v>
      </c>
      <c r="C6" s="11">
        <f>'10A'!C51-'10A'!C50</f>
        <v>1</v>
      </c>
      <c r="D6" s="11"/>
      <c r="E6" s="11">
        <f>COUNTIF('10A'!C3:C49,"&gt;=5")-COUNTIF('10A'!C3:C49,"&gt;=7")</f>
        <v>22</v>
      </c>
      <c r="F6" s="11"/>
      <c r="G6" s="11">
        <f>COUNTIF('10A'!C3:C49,"&gt;=7")-COUNTIF('10A'!C3:C49,"&gt;=9")</f>
        <v>18</v>
      </c>
      <c r="H6" s="11"/>
      <c r="I6" s="11">
        <f>COUNTIF('10A'!C3:C49,"&gt;=9")</f>
        <v>0</v>
      </c>
      <c r="J6" s="11"/>
      <c r="K6" s="11">
        <f aca="true" t="shared" si="0" ref="K6:K13">E6+G6+I6</f>
        <v>40</v>
      </c>
      <c r="L6" s="11">
        <f aca="true" t="shared" si="1" ref="L6:L14">C6+K6</f>
        <v>41</v>
      </c>
    </row>
    <row r="7" spans="1:12" ht="15.75" customHeight="1">
      <c r="A7" s="12" t="s">
        <v>7</v>
      </c>
      <c r="B7" s="11">
        <f>COUNTIF('10B'!C3:C45,"=0")</f>
        <v>0</v>
      </c>
      <c r="C7" s="11">
        <f>'10B'!C51-'10B'!C50</f>
        <v>4</v>
      </c>
      <c r="D7" s="11"/>
      <c r="E7" s="11">
        <f>COUNTIF('10B'!C3:C45,"&gt;=5")-COUNTIF('10B'!C3:C45,"&gt;=7")</f>
        <v>27</v>
      </c>
      <c r="F7" s="11"/>
      <c r="G7" s="11">
        <f>COUNTIF('10B'!C3:C46,"&gt;=7")-COUNTIF('10B'!C3:C46,"&gt;=9")</f>
        <v>8</v>
      </c>
      <c r="H7" s="11"/>
      <c r="I7" s="11">
        <f>COUNTIF('10B'!C46:C46,"&gt;=9")</f>
        <v>0</v>
      </c>
      <c r="J7" s="11"/>
      <c r="K7" s="11">
        <f t="shared" si="0"/>
        <v>35</v>
      </c>
      <c r="L7" s="11">
        <f t="shared" si="1"/>
        <v>39</v>
      </c>
    </row>
    <row r="8" spans="1:12" ht="15.75" customHeight="1">
      <c r="A8" s="12" t="s">
        <v>8</v>
      </c>
      <c r="B8" s="11">
        <f>COUNTIF('10C'!C3:C41,"=0")</f>
        <v>0</v>
      </c>
      <c r="C8" s="11">
        <f>'10C'!C51-'10C'!C50</f>
        <v>5</v>
      </c>
      <c r="D8" s="11"/>
      <c r="E8" s="11">
        <f>COUNTIF('10C'!C3:C41,"&gt;=5")-COUNTIF('10C'!C3:C41,"&gt;=7")</f>
        <v>30</v>
      </c>
      <c r="F8" s="11"/>
      <c r="G8" s="11">
        <f>COUNTIF('10C'!C3:C42,"&gt;=7")-COUNTIF('10C'!C3:C42,"&gt;=9")</f>
        <v>4</v>
      </c>
      <c r="H8" s="11"/>
      <c r="I8" s="11">
        <f>COUNTIF('10C'!C3:C42,"&gt;=9")</f>
        <v>0</v>
      </c>
      <c r="J8" s="11"/>
      <c r="K8" s="11">
        <f t="shared" si="0"/>
        <v>34</v>
      </c>
      <c r="L8" s="11">
        <f t="shared" si="1"/>
        <v>39</v>
      </c>
    </row>
    <row r="9" spans="1:12" ht="15.75" customHeight="1">
      <c r="A9" s="12" t="s">
        <v>9</v>
      </c>
      <c r="B9" s="11">
        <f>COUNTIF('10D'!C3:C43,"=0")</f>
        <v>0</v>
      </c>
      <c r="C9" s="11">
        <f>'10D'!C51-'10D'!C50</f>
        <v>3</v>
      </c>
      <c r="D9" s="11"/>
      <c r="E9" s="11">
        <f>COUNTIF('10D'!C3:C43,"&gt;=5")-COUNTIF('10D'!C3:C43,"&gt;=7")</f>
        <v>29</v>
      </c>
      <c r="F9" s="11"/>
      <c r="G9" s="11">
        <f>COUNTIF('10D'!C3:C44,"&gt;=7")-COUNTIF('10D'!C3:C44,"&gt;=9")</f>
        <v>7</v>
      </c>
      <c r="H9" s="11"/>
      <c r="I9" s="11">
        <f>COUNTIF('10D'!C3:C44,"&gt;=9")</f>
        <v>0</v>
      </c>
      <c r="J9" s="11"/>
      <c r="K9" s="11">
        <f t="shared" si="0"/>
        <v>36</v>
      </c>
      <c r="L9" s="11">
        <f t="shared" si="1"/>
        <v>39</v>
      </c>
    </row>
    <row r="10" spans="1:12" ht="15.75" customHeight="1">
      <c r="A10" s="12" t="s">
        <v>10</v>
      </c>
      <c r="B10" s="11">
        <f>COUNTIF('10E'!C3:C38,"=0")</f>
        <v>0</v>
      </c>
      <c r="C10" s="11">
        <f>'10E'!C51-'10E'!C50</f>
        <v>10</v>
      </c>
      <c r="D10" s="11"/>
      <c r="E10" s="11">
        <f>COUNTIF('10E'!C3:C38,"&gt;=5")-COUNTIF('10E'!C3:C38,"&gt;=7")</f>
        <v>22</v>
      </c>
      <c r="F10" s="11"/>
      <c r="G10" s="11">
        <f>COUNTIF('10E'!C3:C38,"&gt;=7")-COUNTIF('10E'!C3:C38,"&gt;=9")</f>
        <v>2</v>
      </c>
      <c r="H10" s="11"/>
      <c r="I10" s="11">
        <f>COUNTIF('10E'!C3:C38,"&gt;=9")</f>
        <v>0</v>
      </c>
      <c r="J10" s="11"/>
      <c r="K10" s="11">
        <f t="shared" si="0"/>
        <v>24</v>
      </c>
      <c r="L10" s="11">
        <f t="shared" si="1"/>
        <v>34</v>
      </c>
    </row>
    <row r="11" spans="1:12" ht="15.75" customHeight="1">
      <c r="A11" s="12" t="s">
        <v>11</v>
      </c>
      <c r="B11" s="11">
        <f>COUNTIF('10G'!C3:C38,"=0")</f>
        <v>0</v>
      </c>
      <c r="C11" s="11">
        <f>'10G'!C51-'10G'!C50</f>
        <v>11</v>
      </c>
      <c r="D11" s="11"/>
      <c r="E11" s="11">
        <f>COUNTIF('10G'!C3:C38,"&gt;=5")-COUNTIF('10G'!C3:C38,"&gt;=7")</f>
        <v>22</v>
      </c>
      <c r="F11" s="11"/>
      <c r="G11" s="11">
        <f>COUNTIF('10G'!C3:C38,"&gt;=7")-COUNTIF('10G'!C3:C38,"&gt;=9")</f>
        <v>1</v>
      </c>
      <c r="H11" s="11"/>
      <c r="I11" s="11">
        <f>COUNTIF('10G'!C3:C38,"&gt;=9")</f>
        <v>0</v>
      </c>
      <c r="J11" s="11"/>
      <c r="K11" s="11">
        <f t="shared" si="0"/>
        <v>23</v>
      </c>
      <c r="L11" s="11">
        <f t="shared" si="1"/>
        <v>34</v>
      </c>
    </row>
    <row r="12" spans="1:12" ht="15.75" customHeight="1">
      <c r="A12" s="12" t="s">
        <v>12</v>
      </c>
      <c r="B12" s="11">
        <f>COUNTIF('10H'!C3:C39,"=0")</f>
        <v>0</v>
      </c>
      <c r="C12" s="11">
        <f>'10H'!C51-'10H'!C50</f>
        <v>6</v>
      </c>
      <c r="D12" s="11"/>
      <c r="E12" s="11">
        <f>COUNTIF('10H'!C3:C40,"&gt;=5")-COUNTIF('10H'!C3:C40,"&gt;=7")</f>
        <v>26</v>
      </c>
      <c r="F12" s="11"/>
      <c r="G12" s="11">
        <f>COUNTIF('10H'!C3:C41,"&gt;=7")-COUNTIF('10H'!C3:C41,"&gt;=9")</f>
        <v>2</v>
      </c>
      <c r="H12" s="11"/>
      <c r="I12" s="11">
        <f>COUNTIF('10H'!C3:C41,"&gt;=9")</f>
        <v>0</v>
      </c>
      <c r="J12" s="11"/>
      <c r="K12" s="11">
        <f t="shared" si="0"/>
        <v>28</v>
      </c>
      <c r="L12" s="11">
        <f t="shared" si="1"/>
        <v>34</v>
      </c>
    </row>
    <row r="13" spans="1:12" ht="15.75" customHeight="1">
      <c r="A13" s="12" t="s">
        <v>13</v>
      </c>
      <c r="B13" s="11">
        <f>COUNTIF('10I'!C3:C38,"=0")</f>
        <v>1</v>
      </c>
      <c r="C13" s="11">
        <f>'10I'!C51-'10I'!C50</f>
        <v>9</v>
      </c>
      <c r="D13" s="11"/>
      <c r="E13" s="11">
        <f>COUNTIF('10I'!C3:C38,"&gt;=5")-COUNTIF('10I'!C3:C38,"&gt;=7")</f>
        <v>18</v>
      </c>
      <c r="F13" s="11"/>
      <c r="G13" s="11">
        <f>COUNTIF('10I'!C3:C39,"&gt;=7")-COUNTIF('10I'!C3:C39,"&gt;=9")</f>
        <v>7</v>
      </c>
      <c r="H13" s="11"/>
      <c r="I13" s="11">
        <f>COUNTIF('10I'!C3:C39,"&gt;=9")</f>
        <v>0</v>
      </c>
      <c r="J13" s="11"/>
      <c r="K13" s="11">
        <f t="shared" si="0"/>
        <v>25</v>
      </c>
      <c r="L13" s="11">
        <f t="shared" si="1"/>
        <v>34</v>
      </c>
    </row>
    <row r="14" spans="1:12" s="2" customFormat="1" ht="15.75" customHeight="1">
      <c r="A14" s="14" t="s">
        <v>23</v>
      </c>
      <c r="B14" s="14">
        <f>SUM(B6:B13)</f>
        <v>1</v>
      </c>
      <c r="C14" s="14">
        <f>SUM(C6:C13)</f>
        <v>49</v>
      </c>
      <c r="D14" s="14"/>
      <c r="E14" s="14">
        <f>SUM(E6:E13)</f>
        <v>196</v>
      </c>
      <c r="F14" s="14"/>
      <c r="G14" s="14">
        <f>SUM(G6:G13)</f>
        <v>49</v>
      </c>
      <c r="H14" s="14"/>
      <c r="I14" s="14">
        <f>SUM(I6:I13)</f>
        <v>0</v>
      </c>
      <c r="J14" s="14"/>
      <c r="K14" s="14">
        <f>SUM(K6:K13)</f>
        <v>245</v>
      </c>
      <c r="L14" s="14">
        <f t="shared" si="1"/>
        <v>294</v>
      </c>
    </row>
    <row r="15" spans="1:12" ht="15.75" customHeight="1">
      <c r="A15" s="229" t="s">
        <v>24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</row>
    <row r="16" spans="1:12" ht="15.75" customHeight="1">
      <c r="A16" s="11"/>
      <c r="B16" s="11" t="s">
        <v>16</v>
      </c>
      <c r="C16" s="11" t="s">
        <v>17</v>
      </c>
      <c r="D16" s="11" t="s">
        <v>3</v>
      </c>
      <c r="E16" s="11" t="s">
        <v>18</v>
      </c>
      <c r="F16" s="11" t="s">
        <v>3</v>
      </c>
      <c r="G16" s="11" t="s">
        <v>19</v>
      </c>
      <c r="H16" s="11" t="s">
        <v>3</v>
      </c>
      <c r="I16" s="11" t="s">
        <v>20</v>
      </c>
      <c r="J16" s="11"/>
      <c r="K16" s="11" t="s">
        <v>21</v>
      </c>
      <c r="L16" s="11" t="s">
        <v>22</v>
      </c>
    </row>
    <row r="17" spans="1:12" ht="15.75" customHeight="1">
      <c r="A17" s="12" t="s">
        <v>6</v>
      </c>
      <c r="B17" s="11">
        <f>COUNTIF('10A'!D3:D49,"=0")</f>
        <v>0</v>
      </c>
      <c r="C17" s="11">
        <f>'10A'!D51-'10A'!D50</f>
        <v>7</v>
      </c>
      <c r="D17" s="11"/>
      <c r="E17" s="11">
        <f>COUNTIF('10A'!D3:D49,"&gt;=5")-COUNTIF('10A'!D3:D49,"&gt;=7")</f>
        <v>18</v>
      </c>
      <c r="F17" s="11"/>
      <c r="G17" s="11">
        <f>COUNTIF('10A'!D3:D49,"&gt;=7")-COUNTIF('10A'!D3:D49,"&gt;=9")</f>
        <v>16</v>
      </c>
      <c r="H17" s="11"/>
      <c r="I17" s="11">
        <f>COUNTIF('10A'!D3:D49,"&gt;=9")</f>
        <v>0</v>
      </c>
      <c r="J17" s="11"/>
      <c r="K17" s="11">
        <f aca="true" t="shared" si="2" ref="K17:K24">E17+G17+I17</f>
        <v>34</v>
      </c>
      <c r="L17" s="11">
        <f aca="true" t="shared" si="3" ref="L17:L24">C17+K17</f>
        <v>41</v>
      </c>
    </row>
    <row r="18" spans="1:12" ht="15.75" customHeight="1">
      <c r="A18" s="12" t="s">
        <v>7</v>
      </c>
      <c r="B18" s="11">
        <f>COUNTIF('10B'!D3:D46,"=0")</f>
        <v>0</v>
      </c>
      <c r="C18" s="11">
        <f>'10B'!D51-'10B'!D50</f>
        <v>8</v>
      </c>
      <c r="D18" s="11"/>
      <c r="E18" s="11">
        <f>COUNTIF('10B'!D3:D46,"&gt;=5")-COUNTIF('10B'!D3:D46,"&gt;=7")</f>
        <v>20</v>
      </c>
      <c r="F18" s="11"/>
      <c r="G18" s="11">
        <f>COUNTIF('10B'!D3:D46,"&gt;=7")-COUNTIF('10B'!D3:D46,"&gt;=9")</f>
        <v>11</v>
      </c>
      <c r="H18" s="11"/>
      <c r="I18" s="11">
        <f>COUNTIF('10B'!D3:D46,"&gt;=9")</f>
        <v>0</v>
      </c>
      <c r="J18" s="11"/>
      <c r="K18" s="11">
        <f t="shared" si="2"/>
        <v>31</v>
      </c>
      <c r="L18" s="11">
        <f t="shared" si="3"/>
        <v>39</v>
      </c>
    </row>
    <row r="19" spans="1:12" ht="15.75" customHeight="1">
      <c r="A19" s="12" t="s">
        <v>8</v>
      </c>
      <c r="B19" s="11">
        <f>COUNTIF('10C'!D3:D42,"=0")</f>
        <v>0</v>
      </c>
      <c r="C19" s="11">
        <f>'10C'!D51-'10C'!D50</f>
        <v>16</v>
      </c>
      <c r="D19" s="11"/>
      <c r="E19" s="11">
        <f>COUNTIF('10C'!D3:D42,"&gt;=5")-COUNTIF('10C'!D3:D42,"&gt;=7")</f>
        <v>23</v>
      </c>
      <c r="F19" s="11"/>
      <c r="G19" s="11">
        <f>COUNTIF('10C'!D3:D42,"&gt;=7")-COUNTIF('10C'!D3:D42,"&gt;=9")</f>
        <v>0</v>
      </c>
      <c r="H19" s="11"/>
      <c r="I19" s="11">
        <f>COUNTIF('10C'!D3:D42,"&gt;=9")</f>
        <v>0</v>
      </c>
      <c r="J19" s="11"/>
      <c r="K19" s="11">
        <f t="shared" si="2"/>
        <v>23</v>
      </c>
      <c r="L19" s="11">
        <f t="shared" si="3"/>
        <v>39</v>
      </c>
    </row>
    <row r="20" spans="1:12" ht="15.75" customHeight="1">
      <c r="A20" s="12" t="s">
        <v>9</v>
      </c>
      <c r="B20" s="11">
        <f>COUNTIF('10D'!D3:D44,"=0")</f>
        <v>0</v>
      </c>
      <c r="C20" s="11">
        <f>'10D'!D51-'10D'!D50</f>
        <v>15</v>
      </c>
      <c r="D20" s="11"/>
      <c r="E20" s="11">
        <f>COUNTIF('10D'!D3:D44,"&gt;=5")-COUNTIF('10D'!D3:D44,"&gt;=7")</f>
        <v>20</v>
      </c>
      <c r="F20" s="11"/>
      <c r="G20" s="11">
        <f>COUNTIF('10D'!D3:D44,"&gt;=7")-COUNTIF('10D'!D3:D44,"&gt;=9")</f>
        <v>3</v>
      </c>
      <c r="H20" s="11"/>
      <c r="I20" s="11">
        <f>COUNTIF('10D'!D3:D44,"&gt;=9")</f>
        <v>0</v>
      </c>
      <c r="J20" s="11"/>
      <c r="K20" s="11">
        <f t="shared" si="2"/>
        <v>23</v>
      </c>
      <c r="L20" s="11">
        <f t="shared" si="3"/>
        <v>38</v>
      </c>
    </row>
    <row r="21" spans="1:12" ht="15.75" customHeight="1">
      <c r="A21" s="12" t="s">
        <v>10</v>
      </c>
      <c r="B21" s="11">
        <f>COUNTIF('10E'!D3:D38,"=0")</f>
        <v>0</v>
      </c>
      <c r="C21" s="11">
        <f>'10E'!D51-'10E'!D50</f>
        <v>20</v>
      </c>
      <c r="D21" s="11"/>
      <c r="E21" s="11">
        <f>COUNTIF('10E'!D3:D38,"&gt;=5")-COUNTIF('10E'!D3:D38,"&gt;=7")</f>
        <v>13</v>
      </c>
      <c r="F21" s="11"/>
      <c r="G21" s="11">
        <f>COUNTIF('10E'!D3:D38,"&gt;=7")-COUNTIF('10E'!D3:D38,"&gt;=9")</f>
        <v>1</v>
      </c>
      <c r="H21" s="11"/>
      <c r="I21" s="11">
        <f>COUNTIF('10E'!D3:D38,"&gt;=9")</f>
        <v>0</v>
      </c>
      <c r="J21" s="11"/>
      <c r="K21" s="11">
        <f t="shared" si="2"/>
        <v>14</v>
      </c>
      <c r="L21" s="11">
        <f t="shared" si="3"/>
        <v>34</v>
      </c>
    </row>
    <row r="22" spans="1:12" ht="15.75" customHeight="1">
      <c r="A22" s="12" t="s">
        <v>11</v>
      </c>
      <c r="B22" s="11">
        <f>COUNTIF('10G'!D3:D38,"=0")</f>
        <v>0</v>
      </c>
      <c r="C22" s="11">
        <f>'10G'!D51-'10G'!D50</f>
        <v>29</v>
      </c>
      <c r="D22" s="11"/>
      <c r="E22" s="11">
        <f>COUNTIF('10G'!D3:D38,"&gt;=5")-COUNTIF('10G'!D3:D38,"&gt;=7")</f>
        <v>5</v>
      </c>
      <c r="F22" s="11"/>
      <c r="G22" s="11">
        <f>COUNTIF('10G'!D3:D38,"&gt;=7")-COUNTIF('10G'!D3:D38,"&gt;=9")</f>
        <v>0</v>
      </c>
      <c r="H22" s="11"/>
      <c r="I22" s="11">
        <f>COUNTIF('10G'!D3:D38,"&gt;=9")</f>
        <v>0</v>
      </c>
      <c r="J22" s="11"/>
      <c r="K22" s="11">
        <f t="shared" si="2"/>
        <v>5</v>
      </c>
      <c r="L22" s="11">
        <f t="shared" si="3"/>
        <v>34</v>
      </c>
    </row>
    <row r="23" spans="1:12" ht="15.75" customHeight="1">
      <c r="A23" s="12" t="s">
        <v>12</v>
      </c>
      <c r="B23" s="11">
        <f>COUNTIF('10H'!D3:D41,"=0")</f>
        <v>0</v>
      </c>
      <c r="C23" s="11">
        <f>'10H'!D51-'10H'!D50</f>
        <v>23</v>
      </c>
      <c r="D23" s="11"/>
      <c r="E23" s="11">
        <f>COUNTIF('10H'!D3:D41,"&gt;=5")-COUNTIF('10H'!D3:D41,"&gt;=7")</f>
        <v>9</v>
      </c>
      <c r="F23" s="11"/>
      <c r="G23" s="11">
        <f>COUNTIF('10H'!D3:D41,"&gt;=7")-COUNTIF('10H'!D3:D41,"&gt;=9")</f>
        <v>2</v>
      </c>
      <c r="H23" s="11"/>
      <c r="I23" s="11">
        <f>COUNTIF('10H'!D3:D41,"&gt;=9")</f>
        <v>0</v>
      </c>
      <c r="J23" s="11"/>
      <c r="K23" s="11">
        <f t="shared" si="2"/>
        <v>11</v>
      </c>
      <c r="L23" s="11">
        <f t="shared" si="3"/>
        <v>34</v>
      </c>
    </row>
    <row r="24" spans="1:12" ht="15.75" customHeight="1">
      <c r="A24" s="12" t="s">
        <v>13</v>
      </c>
      <c r="B24" s="11">
        <f>COUNTIF('10I'!D3:D39,"=0")</f>
        <v>1</v>
      </c>
      <c r="C24" s="11">
        <f>'10I'!D51-'10I'!D50</f>
        <v>26</v>
      </c>
      <c r="D24" s="11"/>
      <c r="E24" s="11">
        <f>COUNTIF('10I'!D3:D39,"&gt;=5")-COUNTIF('10I'!D3:D39,"&gt;=7")</f>
        <v>8</v>
      </c>
      <c r="F24" s="11"/>
      <c r="G24" s="11">
        <f>COUNTIF('10I'!D3:D39,"&gt;=7")-COUNTIF('10I'!D3:D39,"&gt;=9")</f>
        <v>0</v>
      </c>
      <c r="H24" s="11"/>
      <c r="I24" s="11">
        <f>COUNTIF('10I'!D3:D39,"&gt;=9")</f>
        <v>0</v>
      </c>
      <c r="J24" s="11"/>
      <c r="K24" s="11">
        <f t="shared" si="2"/>
        <v>8</v>
      </c>
      <c r="L24" s="11">
        <f t="shared" si="3"/>
        <v>34</v>
      </c>
    </row>
    <row r="25" spans="1:12" s="2" customFormat="1" ht="15.75" customHeight="1">
      <c r="A25" s="13" t="s">
        <v>23</v>
      </c>
      <c r="B25" s="14">
        <f aca="true" t="shared" si="4" ref="B25:L25">SUM(B17:B24)</f>
        <v>1</v>
      </c>
      <c r="C25" s="14">
        <f t="shared" si="4"/>
        <v>144</v>
      </c>
      <c r="D25" s="14">
        <f t="shared" si="4"/>
        <v>0</v>
      </c>
      <c r="E25" s="14">
        <f t="shared" si="4"/>
        <v>116</v>
      </c>
      <c r="F25" s="14">
        <f t="shared" si="4"/>
        <v>0</v>
      </c>
      <c r="G25" s="14">
        <f t="shared" si="4"/>
        <v>33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149</v>
      </c>
      <c r="L25" s="14">
        <f t="shared" si="4"/>
        <v>293</v>
      </c>
    </row>
    <row r="26" spans="1:12" ht="15.75" customHeight="1">
      <c r="A26" s="229" t="s">
        <v>25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1"/>
    </row>
    <row r="27" spans="1:12" ht="15.75" customHeight="1">
      <c r="A27" s="11"/>
      <c r="B27" s="11" t="s">
        <v>16</v>
      </c>
      <c r="C27" s="11" t="s">
        <v>17</v>
      </c>
      <c r="D27" s="11" t="s">
        <v>3</v>
      </c>
      <c r="E27" s="11" t="s">
        <v>18</v>
      </c>
      <c r="F27" s="11" t="s">
        <v>3</v>
      </c>
      <c r="G27" s="11" t="s">
        <v>19</v>
      </c>
      <c r="H27" s="11" t="s">
        <v>3</v>
      </c>
      <c r="I27" s="11" t="s">
        <v>20</v>
      </c>
      <c r="J27" s="11"/>
      <c r="K27" s="11" t="s">
        <v>21</v>
      </c>
      <c r="L27" s="11" t="s">
        <v>22</v>
      </c>
    </row>
    <row r="28" spans="1:12" ht="15.75" customHeight="1">
      <c r="A28" s="12" t="s">
        <v>6</v>
      </c>
      <c r="B28" s="11">
        <f>COUNTIF('10A'!E3:E49,"=0")</f>
        <v>0</v>
      </c>
      <c r="C28" s="11">
        <f>'10A'!E51-'10A'!E50</f>
        <v>8</v>
      </c>
      <c r="D28" s="11"/>
      <c r="E28" s="11">
        <f>COUNTIF('10A'!E3:E49,"&gt;=5")-COUNTIF('10A'!E3:E49,"&gt;=7")</f>
        <v>16</v>
      </c>
      <c r="F28" s="11"/>
      <c r="G28" s="11">
        <f>COUNTIF('10A'!E3:E49,"&gt;=7")-COUNTIF('10A'!E3:E49,"&gt;=9")</f>
        <v>13</v>
      </c>
      <c r="H28" s="11"/>
      <c r="I28" s="11">
        <f>COUNTIF('10A'!E3:E49,"&gt;=9")</f>
        <v>4</v>
      </c>
      <c r="J28" s="11"/>
      <c r="K28" s="11">
        <f aca="true" t="shared" si="5" ref="K28:K35">E28+G28+I28</f>
        <v>33</v>
      </c>
      <c r="L28" s="11">
        <f aca="true" t="shared" si="6" ref="L28:L35">C28+K28</f>
        <v>41</v>
      </c>
    </row>
    <row r="29" spans="1:12" ht="15.75" customHeight="1">
      <c r="A29" s="12" t="s">
        <v>7</v>
      </c>
      <c r="B29" s="11">
        <f>COUNTIF('10B'!E3:E46,"=0")</f>
        <v>0</v>
      </c>
      <c r="C29" s="11">
        <f>'10B'!E51-'10B'!E50</f>
        <v>11</v>
      </c>
      <c r="D29" s="11"/>
      <c r="E29" s="11">
        <f>COUNTIF('10B'!E3:E46,"&gt;=5")-COUNTIF('10B'!E3:E46,"&gt;=7")</f>
        <v>18</v>
      </c>
      <c r="F29" s="11"/>
      <c r="G29" s="11">
        <f>COUNTIF('10B'!E3:E46,"&gt;=7")-COUNTIF('10B'!E3:E46,"&gt;=9")</f>
        <v>9</v>
      </c>
      <c r="H29" s="11"/>
      <c r="I29" s="11">
        <f>COUNTIF('10B'!E3:E46,"&gt;=9")</f>
        <v>1</v>
      </c>
      <c r="J29" s="11"/>
      <c r="K29" s="11">
        <f t="shared" si="5"/>
        <v>28</v>
      </c>
      <c r="L29" s="11">
        <f t="shared" si="6"/>
        <v>39</v>
      </c>
    </row>
    <row r="30" spans="1:12" ht="15.75" customHeight="1">
      <c r="A30" s="12" t="s">
        <v>8</v>
      </c>
      <c r="B30" s="11">
        <f>COUNTIF('10C'!E3:E42,"=0")</f>
        <v>0</v>
      </c>
      <c r="C30" s="11">
        <f>'10C'!E51-'10C'!E50</f>
        <v>14</v>
      </c>
      <c r="D30" s="11"/>
      <c r="E30" s="11">
        <f>COUNTIF('10C'!E3:E42,"&gt;=5")-COUNTIF('10C'!E3:E42,"&gt;=7")</f>
        <v>20</v>
      </c>
      <c r="F30" s="11"/>
      <c r="G30" s="11">
        <f>COUNTIF('10C'!E3:E42,"&gt;=7")-COUNTIF('10C'!E3:E42,"&gt;=9")</f>
        <v>5</v>
      </c>
      <c r="H30" s="11"/>
      <c r="I30" s="11">
        <f>COUNTIF('10C'!E3:E42,"&gt;=9")</f>
        <v>0</v>
      </c>
      <c r="J30" s="11"/>
      <c r="K30" s="11">
        <f t="shared" si="5"/>
        <v>25</v>
      </c>
      <c r="L30" s="11">
        <f t="shared" si="6"/>
        <v>39</v>
      </c>
    </row>
    <row r="31" spans="1:12" ht="15.75" customHeight="1">
      <c r="A31" s="12" t="s">
        <v>9</v>
      </c>
      <c r="B31" s="11">
        <f>COUNTIF('10D'!E3:E44,"=0")</f>
        <v>0</v>
      </c>
      <c r="C31" s="11">
        <f>'10D'!E51-'10D'!E50</f>
        <v>22</v>
      </c>
      <c r="D31" s="11"/>
      <c r="E31" s="11">
        <f>COUNTIF('10D'!E3:E44,"&gt;=5")-COUNTIF('10D'!E3:E44,"&gt;=7")</f>
        <v>14</v>
      </c>
      <c r="F31" s="11"/>
      <c r="G31" s="11">
        <f>COUNTIF('10D'!E3:E44,"&gt;=7")-COUNTIF('10D'!E3:E44,"&gt;=9")</f>
        <v>3</v>
      </c>
      <c r="H31" s="11"/>
      <c r="I31" s="11">
        <f>COUNTIF('10D'!E3:E44,"&gt;=9")</f>
        <v>0</v>
      </c>
      <c r="J31" s="11"/>
      <c r="K31" s="11">
        <f t="shared" si="5"/>
        <v>17</v>
      </c>
      <c r="L31" s="11">
        <f t="shared" si="6"/>
        <v>39</v>
      </c>
    </row>
    <row r="32" spans="1:12" ht="15.75" customHeight="1">
      <c r="A32" s="12" t="s">
        <v>10</v>
      </c>
      <c r="B32" s="11">
        <f>COUNTIF('10E'!E3:E38,"=0")</f>
        <v>0</v>
      </c>
      <c r="C32" s="11">
        <f>'10E'!E51-'10E'!E50</f>
        <v>23</v>
      </c>
      <c r="D32" s="11"/>
      <c r="E32" s="11">
        <f>COUNTIF('10E'!E3:E38,"&gt;=5")-COUNTIF('10E'!E3:E38,"&gt;=7")</f>
        <v>11</v>
      </c>
      <c r="F32" s="11"/>
      <c r="G32" s="11">
        <f>COUNTIF('10E'!E3:E38,"&gt;=7")-COUNTIF('10E'!E3:E38,"&gt;=9")</f>
        <v>0</v>
      </c>
      <c r="H32" s="11"/>
      <c r="I32" s="11">
        <f>COUNTIF('10E'!E3:E38,"&gt;=9")</f>
        <v>0</v>
      </c>
      <c r="J32" s="11"/>
      <c r="K32" s="11">
        <f t="shared" si="5"/>
        <v>11</v>
      </c>
      <c r="L32" s="11">
        <f t="shared" si="6"/>
        <v>34</v>
      </c>
    </row>
    <row r="33" spans="1:12" ht="15.75" customHeight="1">
      <c r="A33" s="12" t="s">
        <v>11</v>
      </c>
      <c r="B33" s="11">
        <f>COUNTIF('10G'!E3:E38,"=0")</f>
        <v>0</v>
      </c>
      <c r="C33" s="11">
        <f>'10G'!E51-'10G'!E50</f>
        <v>24</v>
      </c>
      <c r="D33" s="11"/>
      <c r="E33" s="11">
        <f>COUNTIF('10G'!E3:E38,"&gt;=5")-COUNTIF('10G'!E3:E38,"&gt;=7")</f>
        <v>10</v>
      </c>
      <c r="F33" s="11"/>
      <c r="G33" s="11">
        <f>COUNTIF('10G'!E3:E38,"&gt;=7")-COUNTIF('10G'!E3:E38,"&gt;=9")</f>
        <v>0</v>
      </c>
      <c r="H33" s="11"/>
      <c r="I33" s="11">
        <f>COUNTIF('10G'!E3:E38,"&gt;=9")</f>
        <v>0</v>
      </c>
      <c r="J33" s="11"/>
      <c r="K33" s="11">
        <f t="shared" si="5"/>
        <v>10</v>
      </c>
      <c r="L33" s="11">
        <f t="shared" si="6"/>
        <v>34</v>
      </c>
    </row>
    <row r="34" spans="1:12" ht="15.75" customHeight="1">
      <c r="A34" s="12" t="s">
        <v>12</v>
      </c>
      <c r="B34" s="11">
        <f>COUNTIF('10H'!E3:E41,"=0")</f>
        <v>0</v>
      </c>
      <c r="C34" s="11">
        <f>'10H'!E51-'10H'!E50</f>
        <v>20</v>
      </c>
      <c r="D34" s="11"/>
      <c r="E34" s="11">
        <f>COUNTIF('10H'!E3:E41,"&gt;=5")-COUNTIF('10H'!E3:E41,"&gt;=7")</f>
        <v>13</v>
      </c>
      <c r="F34" s="11"/>
      <c r="G34" s="11">
        <f>COUNTIF('10H'!E3:E41,"&gt;=7")-COUNTIF('10H'!E3:E41,"&gt;=9")</f>
        <v>1</v>
      </c>
      <c r="H34" s="11"/>
      <c r="I34" s="11">
        <f>COUNTIF('10H'!E3:E41,"&gt;=9")</f>
        <v>0</v>
      </c>
      <c r="J34" s="11"/>
      <c r="K34" s="11">
        <f t="shared" si="5"/>
        <v>14</v>
      </c>
      <c r="L34" s="11">
        <f t="shared" si="6"/>
        <v>34</v>
      </c>
    </row>
    <row r="35" spans="1:12" ht="14.25" customHeight="1">
      <c r="A35" s="12" t="s">
        <v>13</v>
      </c>
      <c r="B35" s="11">
        <f>COUNTIF('10I'!E3:E39,"=0")</f>
        <v>0</v>
      </c>
      <c r="C35" s="11">
        <f>'10I'!E51-'10I'!E50</f>
        <v>25</v>
      </c>
      <c r="D35" s="11"/>
      <c r="E35" s="11">
        <f>COUNTIF('10I'!E3:E39,"&gt;=5")-COUNTIF('10I'!E3:E39,"&gt;=7")</f>
        <v>8</v>
      </c>
      <c r="F35" s="11"/>
      <c r="G35" s="11">
        <f>COUNTIF('10I'!E3:E39,"&gt;=7")-COUNTIF('10I'!E3:E39,"&gt;=9")</f>
        <v>1</v>
      </c>
      <c r="H35" s="11"/>
      <c r="I35" s="11">
        <f>COUNTIF('10I'!E3:E39,"&gt;=9")</f>
        <v>0</v>
      </c>
      <c r="J35" s="11"/>
      <c r="K35" s="11">
        <f t="shared" si="5"/>
        <v>9</v>
      </c>
      <c r="L35" s="11">
        <f t="shared" si="6"/>
        <v>34</v>
      </c>
    </row>
    <row r="36" spans="1:12" s="2" customFormat="1" ht="15.75" customHeight="1">
      <c r="A36" s="13" t="s">
        <v>23</v>
      </c>
      <c r="B36" s="14">
        <f aca="true" t="shared" si="7" ref="B36:L36">SUM(B28:B35)</f>
        <v>0</v>
      </c>
      <c r="C36" s="14">
        <f t="shared" si="7"/>
        <v>147</v>
      </c>
      <c r="D36" s="14">
        <f t="shared" si="7"/>
        <v>0</v>
      </c>
      <c r="E36" s="14">
        <f t="shared" si="7"/>
        <v>110</v>
      </c>
      <c r="F36" s="14">
        <f t="shared" si="7"/>
        <v>0</v>
      </c>
      <c r="G36" s="14">
        <f t="shared" si="7"/>
        <v>32</v>
      </c>
      <c r="H36" s="14">
        <f t="shared" si="7"/>
        <v>0</v>
      </c>
      <c r="I36" s="14">
        <f t="shared" si="7"/>
        <v>5</v>
      </c>
      <c r="J36" s="14">
        <f t="shared" si="7"/>
        <v>0</v>
      </c>
      <c r="K36" s="14">
        <f t="shared" si="7"/>
        <v>147</v>
      </c>
      <c r="L36" s="14">
        <f t="shared" si="7"/>
        <v>294</v>
      </c>
    </row>
    <row r="37" spans="1:12" ht="15.75" customHeight="1">
      <c r="A37" s="229" t="s">
        <v>34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1"/>
    </row>
    <row r="38" spans="1:12" ht="15.75" customHeight="1">
      <c r="A38" s="11"/>
      <c r="B38" s="11" t="s">
        <v>16</v>
      </c>
      <c r="C38" s="11" t="s">
        <v>17</v>
      </c>
      <c r="D38" s="11" t="s">
        <v>3</v>
      </c>
      <c r="E38" s="11" t="s">
        <v>18</v>
      </c>
      <c r="F38" s="11" t="s">
        <v>3</v>
      </c>
      <c r="G38" s="11" t="s">
        <v>19</v>
      </c>
      <c r="H38" s="11" t="s">
        <v>3</v>
      </c>
      <c r="I38" s="11" t="s">
        <v>20</v>
      </c>
      <c r="J38" s="11"/>
      <c r="K38" s="11" t="s">
        <v>21</v>
      </c>
      <c r="L38" s="11" t="s">
        <v>22</v>
      </c>
    </row>
    <row r="39" spans="1:12" ht="15.75" customHeight="1">
      <c r="A39" s="12" t="s">
        <v>6</v>
      </c>
      <c r="B39" s="11">
        <f>COUNTIF('10A'!F3:F49,"=0")</f>
        <v>0</v>
      </c>
      <c r="C39" s="11">
        <f>'10A'!F51-'10A'!F50</f>
        <v>10</v>
      </c>
      <c r="D39" s="11"/>
      <c r="E39" s="11">
        <f>COUNTIF('10A'!F3:F49,"&gt;=5")-COUNTIF('10A'!F3:F49,"&gt;=7")</f>
        <v>18</v>
      </c>
      <c r="F39" s="11"/>
      <c r="G39" s="11">
        <f>COUNTIF('10A'!F3:F49,"&gt;=7")-COUNTIF('10A'!F3:F49,"&gt;=9")</f>
        <v>12</v>
      </c>
      <c r="H39" s="11"/>
      <c r="I39" s="11">
        <f>COUNTIF('10A'!F3:F49,"&gt;=9")</f>
        <v>1</v>
      </c>
      <c r="J39" s="11"/>
      <c r="K39" s="11">
        <f aca="true" t="shared" si="8" ref="K39:K46">E39+G39+I39</f>
        <v>31</v>
      </c>
      <c r="L39" s="11">
        <f aca="true" t="shared" si="9" ref="L39:L46">C39+K39</f>
        <v>41</v>
      </c>
    </row>
    <row r="40" spans="1:12" ht="15.75" customHeight="1">
      <c r="A40" s="12" t="s">
        <v>7</v>
      </c>
      <c r="B40" s="11">
        <f>COUNTIF('10B'!F3:F46,"=0")</f>
        <v>0</v>
      </c>
      <c r="C40" s="11">
        <f>'10B'!F51-'10B'!F50</f>
        <v>27</v>
      </c>
      <c r="D40" s="11"/>
      <c r="E40" s="11">
        <f>COUNTIF('10B'!F3:F46,"&gt;=5")-COUNTIF('10B'!F3:F46,"&gt;=7")</f>
        <v>9</v>
      </c>
      <c r="F40" s="11"/>
      <c r="G40" s="11">
        <f>COUNTIF('10B'!F3:F46,"&gt;=7")-COUNTIF('10B'!F3:F46,"&gt;=9")</f>
        <v>3</v>
      </c>
      <c r="H40" s="11"/>
      <c r="I40" s="11">
        <f>COUNTIF('10B'!F3:F46,"&gt;=9")</f>
        <v>0</v>
      </c>
      <c r="J40" s="11"/>
      <c r="K40" s="11">
        <f t="shared" si="8"/>
        <v>12</v>
      </c>
      <c r="L40" s="11">
        <f t="shared" si="9"/>
        <v>39</v>
      </c>
    </row>
    <row r="41" spans="1:12" ht="15.75" customHeight="1">
      <c r="A41" s="12" t="s">
        <v>8</v>
      </c>
      <c r="B41" s="11">
        <f>COUNTIF('10C'!F3:F42,"=0")</f>
        <v>0</v>
      </c>
      <c r="C41" s="11">
        <f>'10C'!F51-'10C'!F50</f>
        <v>14</v>
      </c>
      <c r="D41" s="11"/>
      <c r="E41" s="11">
        <f>COUNTIF('10C'!F3:F42,"&gt;=5")-COUNTIF('10C'!F3:F42,"&gt;=7")</f>
        <v>19</v>
      </c>
      <c r="F41" s="11"/>
      <c r="G41" s="11">
        <f>COUNTIF('10C'!F3:F42,"&gt;=7")-COUNTIF('10C'!F3:F42,"&gt;=9")</f>
        <v>6</v>
      </c>
      <c r="H41" s="11"/>
      <c r="I41" s="11">
        <f>COUNTIF('10C'!F3:F42,"&gt;=9")</f>
        <v>0</v>
      </c>
      <c r="J41" s="11"/>
      <c r="K41" s="11">
        <f t="shared" si="8"/>
        <v>25</v>
      </c>
      <c r="L41" s="11">
        <f t="shared" si="9"/>
        <v>39</v>
      </c>
    </row>
    <row r="42" spans="1:12" ht="15.75" customHeight="1">
      <c r="A42" s="12" t="s">
        <v>9</v>
      </c>
      <c r="B42" s="11">
        <f>COUNTIF('10D'!F3:F44,"=0")</f>
        <v>0</v>
      </c>
      <c r="C42" s="11">
        <f>'10D'!F51-'10D'!F50</f>
        <v>35</v>
      </c>
      <c r="D42" s="11"/>
      <c r="E42" s="11">
        <f>COUNTIF('10D'!F3:F44,"&gt;=5")-COUNTIF('10D'!F3:F44,"&gt;=7")</f>
        <v>4</v>
      </c>
      <c r="F42" s="11"/>
      <c r="G42" s="11">
        <f>COUNTIF('10D'!F3:F44,"&gt;=7")-COUNTIF('10D'!F3:F44,"&gt;=9")</f>
        <v>0</v>
      </c>
      <c r="H42" s="11"/>
      <c r="I42" s="11">
        <f>COUNTIF('10D'!F3:F44,"&gt;=9")</f>
        <v>0</v>
      </c>
      <c r="J42" s="11"/>
      <c r="K42" s="11">
        <f t="shared" si="8"/>
        <v>4</v>
      </c>
      <c r="L42" s="11">
        <f t="shared" si="9"/>
        <v>39</v>
      </c>
    </row>
    <row r="43" spans="1:12" ht="15.75" customHeight="1">
      <c r="A43" s="12" t="s">
        <v>10</v>
      </c>
      <c r="B43" s="11">
        <f>COUNTIF('10E'!F3:F38,"=0")</f>
        <v>0</v>
      </c>
      <c r="C43" s="11">
        <f>'10E'!F51-'10E'!F50</f>
        <v>33</v>
      </c>
      <c r="D43" s="11"/>
      <c r="E43" s="11">
        <f>COUNTIF('10E'!F3:F38,"&gt;=5")-COUNTIF('10E'!F3:F38,"&gt;=7")</f>
        <v>1</v>
      </c>
      <c r="F43" s="11"/>
      <c r="G43" s="11">
        <f>COUNTIF('10E'!F3:F38,"&gt;=7")-COUNTIF('10E'!F3:F38,"&gt;=9")</f>
        <v>0</v>
      </c>
      <c r="H43" s="11"/>
      <c r="I43" s="11">
        <f>COUNTIF('10E'!F3:F38,"&gt;=9")</f>
        <v>0</v>
      </c>
      <c r="J43" s="11"/>
      <c r="K43" s="11">
        <f t="shared" si="8"/>
        <v>1</v>
      </c>
      <c r="L43" s="11">
        <f t="shared" si="9"/>
        <v>34</v>
      </c>
    </row>
    <row r="44" spans="1:12" ht="15.75" customHeight="1">
      <c r="A44" s="12" t="s">
        <v>11</v>
      </c>
      <c r="B44" s="11">
        <f>COUNTIF('10G'!F3:F38,"=0")</f>
        <v>0</v>
      </c>
      <c r="C44" s="11">
        <f>'10G'!F51-'10G'!F50</f>
        <v>34</v>
      </c>
      <c r="D44" s="11"/>
      <c r="E44" s="11">
        <f>COUNTIF('10G'!F3:F38,"&gt;=5")-COUNTIF('10G'!F3:F38,"&gt;=7")</f>
        <v>0</v>
      </c>
      <c r="F44" s="11"/>
      <c r="G44" s="11">
        <f>COUNTIF('10G'!F3:F38,"&gt;=7")-COUNTIF('10G'!F3:F38,"&gt;=9")</f>
        <v>0</v>
      </c>
      <c r="H44" s="11"/>
      <c r="I44" s="11">
        <f>COUNTIF('10G'!F3:F38,"&gt;=9")</f>
        <v>0</v>
      </c>
      <c r="J44" s="11"/>
      <c r="K44" s="11">
        <f t="shared" si="8"/>
        <v>0</v>
      </c>
      <c r="L44" s="11">
        <f t="shared" si="9"/>
        <v>34</v>
      </c>
    </row>
    <row r="45" spans="1:12" ht="15.75" customHeight="1">
      <c r="A45" s="12" t="s">
        <v>12</v>
      </c>
      <c r="B45" s="11">
        <f>COUNTIF('10H'!F3:F41,"=0")</f>
        <v>0</v>
      </c>
      <c r="C45" s="11">
        <f>'10H'!F51-'10H'!F50</f>
        <v>27</v>
      </c>
      <c r="D45" s="11"/>
      <c r="E45" s="11">
        <f>COUNTIF('10H'!F3:F41,"&gt;=5")-COUNTIF('10H'!F3:F41,"&gt;=7")</f>
        <v>6</v>
      </c>
      <c r="F45" s="11"/>
      <c r="G45" s="11">
        <f>COUNTIF('10H'!F3:F41,"&gt;=7")-COUNTIF('10H'!F3:F41,"&gt;=9")</f>
        <v>1</v>
      </c>
      <c r="H45" s="11"/>
      <c r="I45" s="11">
        <f>COUNTIF('10H'!F3:F41,"&gt;=9")</f>
        <v>0</v>
      </c>
      <c r="J45" s="11"/>
      <c r="K45" s="11">
        <f t="shared" si="8"/>
        <v>7</v>
      </c>
      <c r="L45" s="11">
        <f t="shared" si="9"/>
        <v>34</v>
      </c>
    </row>
    <row r="46" spans="1:12" ht="15.75" customHeight="1">
      <c r="A46" s="12" t="s">
        <v>13</v>
      </c>
      <c r="B46" s="11">
        <f>COUNTIF('10I'!F3:F39,"=0")</f>
        <v>0</v>
      </c>
      <c r="C46" s="11">
        <f>'10I'!F51-'10I'!F50</f>
        <v>31</v>
      </c>
      <c r="D46" s="11"/>
      <c r="E46" s="11">
        <f>COUNTIF('10I'!F3:F39,"&gt;=5")-COUNTIF('10I'!F3:F39,"&gt;=7")</f>
        <v>3</v>
      </c>
      <c r="F46" s="11"/>
      <c r="G46" s="11">
        <f>COUNTIF('10I'!F3:F39,"&gt;=7")-COUNTIF('10I'!F3:F39,"&gt;=9")</f>
        <v>0</v>
      </c>
      <c r="H46" s="11"/>
      <c r="I46" s="11">
        <f>COUNTIF('10I'!F3:F39,"&gt;=9")</f>
        <v>0</v>
      </c>
      <c r="J46" s="11"/>
      <c r="K46" s="11">
        <f t="shared" si="8"/>
        <v>3</v>
      </c>
      <c r="L46" s="11">
        <f t="shared" si="9"/>
        <v>34</v>
      </c>
    </row>
    <row r="47" spans="1:12" s="2" customFormat="1" ht="15.75" customHeight="1">
      <c r="A47" s="13" t="s">
        <v>23</v>
      </c>
      <c r="B47" s="14">
        <f aca="true" t="shared" si="10" ref="B47:L47">SUM(B39:B46)</f>
        <v>0</v>
      </c>
      <c r="C47" s="14">
        <f t="shared" si="10"/>
        <v>211</v>
      </c>
      <c r="D47" s="14">
        <f t="shared" si="10"/>
        <v>0</v>
      </c>
      <c r="E47" s="14">
        <f t="shared" si="10"/>
        <v>60</v>
      </c>
      <c r="F47" s="14">
        <f t="shared" si="10"/>
        <v>0</v>
      </c>
      <c r="G47" s="14">
        <f t="shared" si="10"/>
        <v>22</v>
      </c>
      <c r="H47" s="14">
        <f t="shared" si="10"/>
        <v>0</v>
      </c>
      <c r="I47" s="14">
        <f t="shared" si="10"/>
        <v>1</v>
      </c>
      <c r="J47" s="14">
        <f t="shared" si="10"/>
        <v>0</v>
      </c>
      <c r="K47" s="14">
        <f t="shared" si="10"/>
        <v>83</v>
      </c>
      <c r="L47" s="14">
        <f t="shared" si="10"/>
        <v>294</v>
      </c>
    </row>
  </sheetData>
  <sheetProtection/>
  <mergeCells count="6">
    <mergeCell ref="A26:L26"/>
    <mergeCell ref="A37:L37"/>
    <mergeCell ref="A1:L1"/>
    <mergeCell ref="A2:L2"/>
    <mergeCell ref="A4:L4"/>
    <mergeCell ref="A15:L15"/>
  </mergeCells>
  <printOptions/>
  <pageMargins left="0.5" right="0.19" top="0.2" bottom="0.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9" sqref="F19"/>
    </sheetView>
  </sheetViews>
  <sheetFormatPr defaultColWidth="12.57421875" defaultRowHeight="12.75"/>
  <cols>
    <col min="1" max="1" width="6.140625" style="161" customWidth="1"/>
    <col min="2" max="2" width="24.00390625" style="161" bestFit="1" customWidth="1"/>
    <col min="3" max="3" width="5.7109375" style="161" bestFit="1" customWidth="1"/>
    <col min="4" max="4" width="9.421875" style="161" bestFit="1" customWidth="1"/>
    <col min="5" max="10" width="7.421875" style="161" customWidth="1"/>
    <col min="11" max="11" width="10.00390625" style="161" bestFit="1" customWidth="1"/>
    <col min="12" max="12" width="4.8515625" style="161" bestFit="1" customWidth="1"/>
    <col min="13" max="13" width="6.57421875" style="161" bestFit="1" customWidth="1"/>
    <col min="14" max="14" width="11.57421875" style="161" customWidth="1"/>
    <col min="15" max="15" width="19.28125" style="161" customWidth="1"/>
    <col min="16" max="16384" width="12.57421875" style="161" customWidth="1"/>
  </cols>
  <sheetData>
    <row r="1" spans="1:15" ht="21.75" customHeight="1">
      <c r="A1" s="243" t="s">
        <v>364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160"/>
      <c r="M1" s="160"/>
      <c r="N1" s="160"/>
      <c r="O1" s="160"/>
    </row>
    <row r="2" spans="1:11" ht="15.75">
      <c r="A2" s="244" t="s">
        <v>390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2" ht="15">
      <c r="A3" s="162"/>
      <c r="B3" s="162"/>
      <c r="C3" s="162"/>
      <c r="D3" s="162"/>
      <c r="E3" s="162"/>
      <c r="F3" s="162"/>
      <c r="G3" s="162"/>
      <c r="H3" s="163"/>
      <c r="I3" s="163"/>
      <c r="J3" s="163"/>
      <c r="K3" s="163"/>
      <c r="L3" s="163"/>
    </row>
    <row r="4" spans="1:11" ht="22.5" customHeight="1">
      <c r="A4" s="164" t="s">
        <v>366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2" ht="22.5" customHeight="1">
      <c r="A5" s="166" t="s">
        <v>26</v>
      </c>
      <c r="B5" s="120" t="s">
        <v>339</v>
      </c>
      <c r="C5" s="167" t="s">
        <v>338</v>
      </c>
      <c r="D5" s="120" t="s">
        <v>340</v>
      </c>
      <c r="E5" s="120" t="s">
        <v>341</v>
      </c>
      <c r="F5" s="120" t="s">
        <v>25</v>
      </c>
      <c r="G5" s="12" t="s">
        <v>365</v>
      </c>
      <c r="H5" s="12" t="s">
        <v>34</v>
      </c>
      <c r="I5" s="120" t="s">
        <v>33</v>
      </c>
      <c r="J5" s="120" t="s">
        <v>342</v>
      </c>
      <c r="K5" s="168" t="s">
        <v>28</v>
      </c>
      <c r="L5" s="163"/>
    </row>
    <row r="6" spans="1:12" ht="22.5" customHeight="1">
      <c r="A6" s="169">
        <v>1</v>
      </c>
      <c r="B6" s="157" t="s">
        <v>299</v>
      </c>
      <c r="C6" s="156" t="s">
        <v>42</v>
      </c>
      <c r="D6" s="156">
        <v>8</v>
      </c>
      <c r="E6" s="156">
        <v>7</v>
      </c>
      <c r="F6" s="156">
        <v>9</v>
      </c>
      <c r="G6" s="156">
        <v>8</v>
      </c>
      <c r="H6" s="156">
        <v>9</v>
      </c>
      <c r="I6" s="156">
        <v>8</v>
      </c>
      <c r="J6" s="158">
        <f>D6+E6+F6+G6+H6+I6</f>
        <v>49</v>
      </c>
      <c r="K6" s="156"/>
      <c r="L6" s="163"/>
    </row>
    <row r="7" spans="1:12" ht="22.5" customHeight="1">
      <c r="A7" s="170"/>
      <c r="B7" s="71"/>
      <c r="C7" s="171"/>
      <c r="D7" s="172"/>
      <c r="E7" s="172"/>
      <c r="F7" s="172"/>
      <c r="G7" s="172"/>
      <c r="H7" s="172"/>
      <c r="I7" s="172"/>
      <c r="J7" s="173"/>
      <c r="K7" s="163"/>
      <c r="L7" s="163"/>
    </row>
    <row r="8" spans="1:11" ht="22.5" customHeight="1">
      <c r="A8" s="164" t="s">
        <v>367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22.5" customHeight="1">
      <c r="A9" s="166" t="s">
        <v>26</v>
      </c>
      <c r="B9" s="120" t="s">
        <v>339</v>
      </c>
      <c r="C9" s="167" t="s">
        <v>338</v>
      </c>
      <c r="D9" s="120" t="s">
        <v>340</v>
      </c>
      <c r="E9" s="120" t="s">
        <v>341</v>
      </c>
      <c r="F9" s="120" t="s">
        <v>25</v>
      </c>
      <c r="G9" s="12" t="s">
        <v>365</v>
      </c>
      <c r="H9" s="12" t="s">
        <v>34</v>
      </c>
      <c r="I9" s="120" t="s">
        <v>33</v>
      </c>
      <c r="J9" s="120" t="s">
        <v>342</v>
      </c>
      <c r="K9" s="168" t="s">
        <v>28</v>
      </c>
    </row>
    <row r="10" spans="1:11" ht="22.5" customHeight="1">
      <c r="A10" s="169">
        <v>1</v>
      </c>
      <c r="B10" s="157" t="s">
        <v>196</v>
      </c>
      <c r="C10" s="156" t="s">
        <v>40</v>
      </c>
      <c r="D10" s="156">
        <v>1.5</v>
      </c>
      <c r="E10" s="156"/>
      <c r="F10" s="156">
        <v>2</v>
      </c>
      <c r="G10" s="156">
        <v>0.25</v>
      </c>
      <c r="H10" s="156">
        <v>1.75</v>
      </c>
      <c r="I10" s="156">
        <v>3</v>
      </c>
      <c r="J10" s="158">
        <f>D10+E10+F10+G10+H10+I10</f>
        <v>8.5</v>
      </c>
      <c r="K10" s="159"/>
    </row>
    <row r="12" spans="5:13" ht="15.75">
      <c r="E12" s="241" t="s">
        <v>35</v>
      </c>
      <c r="F12" s="241"/>
      <c r="G12" s="241"/>
      <c r="H12" s="241"/>
      <c r="I12" s="241"/>
      <c r="J12" s="241"/>
      <c r="K12" s="241"/>
      <c r="L12" s="128"/>
      <c r="M12" s="128"/>
    </row>
    <row r="13" spans="5:13" ht="15.75">
      <c r="E13" s="242" t="s">
        <v>31</v>
      </c>
      <c r="F13" s="242"/>
      <c r="G13" s="242"/>
      <c r="H13" s="242"/>
      <c r="I13" s="242"/>
      <c r="J13" s="242"/>
      <c r="K13" s="242"/>
      <c r="L13" s="128"/>
      <c r="M13" s="128"/>
    </row>
  </sheetData>
  <sheetProtection/>
  <mergeCells count="4">
    <mergeCell ref="E12:K12"/>
    <mergeCell ref="E13:K13"/>
    <mergeCell ref="A1:K1"/>
    <mergeCell ref="A2:K2"/>
  </mergeCells>
  <printOptions/>
  <pageMargins left="0.34" right="0.08" top="0.4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9" sqref="B9"/>
    </sheetView>
  </sheetViews>
  <sheetFormatPr defaultColWidth="12.57421875" defaultRowHeight="19.5" customHeight="1"/>
  <cols>
    <col min="1" max="1" width="6.421875" style="161" customWidth="1"/>
    <col min="2" max="2" width="35.28125" style="161" customWidth="1"/>
    <col min="3" max="3" width="9.7109375" style="161" customWidth="1"/>
    <col min="4" max="4" width="15.28125" style="161" bestFit="1" customWidth="1"/>
    <col min="5" max="5" width="22.8515625" style="160" customWidth="1"/>
    <col min="6" max="6" width="10.00390625" style="160" customWidth="1"/>
    <col min="7" max="7" width="25.57421875" style="160" customWidth="1"/>
    <col min="8" max="8" width="12.57421875" style="161" customWidth="1"/>
    <col min="9" max="9" width="22.7109375" style="161" customWidth="1"/>
    <col min="10" max="16384" width="12.57421875" style="161" customWidth="1"/>
  </cols>
  <sheetData>
    <row r="1" spans="1:9" ht="19.5" customHeight="1">
      <c r="A1" s="243" t="s">
        <v>372</v>
      </c>
      <c r="B1" s="243"/>
      <c r="C1" s="243"/>
      <c r="D1" s="243"/>
      <c r="E1" s="243"/>
      <c r="F1" s="175"/>
      <c r="G1" s="175"/>
      <c r="H1" s="160"/>
      <c r="I1" s="160"/>
    </row>
    <row r="2" spans="1:11" ht="19.5" customHeight="1">
      <c r="A2" s="244" t="s">
        <v>390</v>
      </c>
      <c r="B2" s="244"/>
      <c r="C2" s="244"/>
      <c r="D2" s="244"/>
      <c r="E2" s="244"/>
      <c r="F2" s="176"/>
      <c r="G2" s="176"/>
      <c r="H2" s="177"/>
      <c r="I2" s="177"/>
      <c r="J2" s="177"/>
      <c r="K2" s="177"/>
    </row>
    <row r="3" spans="1:7" ht="19.5" customHeight="1">
      <c r="A3" s="178"/>
      <c r="B3" s="178"/>
      <c r="C3" s="178"/>
      <c r="D3" s="179"/>
      <c r="E3" s="178"/>
      <c r="F3" s="162"/>
      <c r="G3" s="162"/>
    </row>
    <row r="4" spans="1:7" ht="19.5" customHeight="1">
      <c r="A4" s="180" t="s">
        <v>373</v>
      </c>
      <c r="B4" s="181"/>
      <c r="C4" s="181"/>
      <c r="D4" s="182"/>
      <c r="E4" s="183"/>
      <c r="F4" s="165"/>
      <c r="G4" s="165"/>
    </row>
    <row r="5" spans="1:7" ht="19.5" customHeight="1">
      <c r="A5" s="166" t="s">
        <v>26</v>
      </c>
      <c r="B5" s="184" t="s">
        <v>27</v>
      </c>
      <c r="C5" s="185" t="s">
        <v>0</v>
      </c>
      <c r="D5" s="166" t="s">
        <v>368</v>
      </c>
      <c r="E5" s="166" t="s">
        <v>28</v>
      </c>
      <c r="F5" s="186"/>
      <c r="G5" s="186"/>
    </row>
    <row r="6" spans="1:7" ht="19.5" customHeight="1">
      <c r="A6" s="166">
        <v>1</v>
      </c>
      <c r="B6" s="69" t="s">
        <v>249</v>
      </c>
      <c r="C6" s="187" t="s">
        <v>42</v>
      </c>
      <c r="D6" s="188">
        <v>8.5</v>
      </c>
      <c r="E6" s="189"/>
      <c r="F6" s="190"/>
      <c r="G6" s="186"/>
    </row>
    <row r="7" spans="1:7" ht="19.5" customHeight="1">
      <c r="A7" s="191"/>
      <c r="B7" s="192"/>
      <c r="C7" s="193"/>
      <c r="D7" s="194"/>
      <c r="E7" s="195"/>
      <c r="F7" s="165"/>
      <c r="G7" s="165"/>
    </row>
    <row r="8" spans="1:7" ht="19.5" customHeight="1">
      <c r="A8" s="180" t="s">
        <v>374</v>
      </c>
      <c r="B8" s="181"/>
      <c r="C8" s="181"/>
      <c r="D8" s="182"/>
      <c r="E8" s="183"/>
      <c r="F8" s="186"/>
      <c r="G8" s="186"/>
    </row>
    <row r="9" spans="1:7" ht="19.5" customHeight="1">
      <c r="A9" s="166" t="s">
        <v>26</v>
      </c>
      <c r="B9" s="184" t="s">
        <v>27</v>
      </c>
      <c r="C9" s="185"/>
      <c r="D9" s="166" t="s">
        <v>24</v>
      </c>
      <c r="E9" s="168" t="s">
        <v>28</v>
      </c>
      <c r="F9" s="134"/>
      <c r="G9" s="163"/>
    </row>
    <row r="10" spans="1:7" ht="19.5" customHeight="1">
      <c r="A10" s="166">
        <v>1</v>
      </c>
      <c r="B10" s="69" t="s">
        <v>254</v>
      </c>
      <c r="C10" s="187" t="s">
        <v>42</v>
      </c>
      <c r="D10" s="70">
        <v>8.5</v>
      </c>
      <c r="E10" s="168"/>
      <c r="F10" s="165"/>
      <c r="G10" s="165"/>
    </row>
    <row r="11" spans="1:7" ht="19.5" customHeight="1">
      <c r="A11" s="166">
        <v>2</v>
      </c>
      <c r="B11" s="69" t="s">
        <v>329</v>
      </c>
      <c r="C11" s="187" t="s">
        <v>42</v>
      </c>
      <c r="D11" s="70">
        <v>8.5</v>
      </c>
      <c r="E11" s="168"/>
      <c r="F11" s="165"/>
      <c r="G11" s="165"/>
    </row>
    <row r="12" spans="1:7" ht="19.5" customHeight="1">
      <c r="A12" s="166">
        <v>3</v>
      </c>
      <c r="B12" s="69" t="s">
        <v>95</v>
      </c>
      <c r="C12" s="187" t="s">
        <v>53</v>
      </c>
      <c r="D12" s="70">
        <v>8.5</v>
      </c>
      <c r="E12" s="168"/>
      <c r="F12" s="165"/>
      <c r="G12" s="165"/>
    </row>
    <row r="13" spans="1:7" ht="19.5" customHeight="1">
      <c r="A13" s="184"/>
      <c r="B13" s="196"/>
      <c r="C13" s="197"/>
      <c r="D13" s="198"/>
      <c r="E13" s="199"/>
      <c r="F13" s="186"/>
      <c r="G13" s="186"/>
    </row>
    <row r="14" spans="1:7" ht="19.5" customHeight="1">
      <c r="A14" s="180" t="s">
        <v>375</v>
      </c>
      <c r="B14" s="181"/>
      <c r="C14" s="181"/>
      <c r="D14" s="182"/>
      <c r="E14" s="183"/>
      <c r="F14" s="134"/>
      <c r="G14" s="186"/>
    </row>
    <row r="15" spans="1:7" ht="19.5" customHeight="1">
      <c r="A15" s="166" t="s">
        <v>26</v>
      </c>
      <c r="B15" s="166" t="s">
        <v>27</v>
      </c>
      <c r="C15" s="166"/>
      <c r="D15" s="166" t="s">
        <v>369</v>
      </c>
      <c r="E15" s="168" t="s">
        <v>28</v>
      </c>
      <c r="F15" s="165"/>
      <c r="G15" s="165"/>
    </row>
    <row r="16" spans="1:7" ht="19.5" customHeight="1">
      <c r="A16" s="166">
        <v>1</v>
      </c>
      <c r="B16" s="69" t="s">
        <v>162</v>
      </c>
      <c r="C16" s="187" t="s">
        <v>42</v>
      </c>
      <c r="D16" s="187">
        <v>10</v>
      </c>
      <c r="E16" s="168"/>
      <c r="F16" s="186"/>
      <c r="G16" s="186"/>
    </row>
    <row r="17" spans="1:7" ht="19.5" customHeight="1">
      <c r="A17" s="191"/>
      <c r="B17" s="192"/>
      <c r="C17" s="200"/>
      <c r="D17" s="194"/>
      <c r="E17" s="201"/>
      <c r="F17" s="165"/>
      <c r="G17" s="165"/>
    </row>
    <row r="18" spans="1:7" ht="19.5" customHeight="1">
      <c r="A18" s="180" t="s">
        <v>376</v>
      </c>
      <c r="B18" s="181"/>
      <c r="C18" s="181"/>
      <c r="D18" s="182"/>
      <c r="E18" s="183"/>
      <c r="F18" s="186"/>
      <c r="G18" s="186"/>
    </row>
    <row r="19" spans="1:7" ht="19.5" customHeight="1">
      <c r="A19" s="166" t="s">
        <v>26</v>
      </c>
      <c r="B19" s="166" t="s">
        <v>27</v>
      </c>
      <c r="C19" s="166"/>
      <c r="D19" s="166" t="s">
        <v>32</v>
      </c>
      <c r="E19" s="168" t="s">
        <v>28</v>
      </c>
      <c r="F19" s="202"/>
      <c r="G19" s="186"/>
    </row>
    <row r="20" spans="1:7" ht="19.5" customHeight="1">
      <c r="A20" s="166">
        <v>1</v>
      </c>
      <c r="B20" s="69" t="s">
        <v>98</v>
      </c>
      <c r="C20" s="187" t="s">
        <v>42</v>
      </c>
      <c r="D20" s="70">
        <v>9.75</v>
      </c>
      <c r="E20" s="168"/>
      <c r="F20" s="202"/>
      <c r="G20" s="186"/>
    </row>
    <row r="21" spans="1:7" ht="19.5" customHeight="1">
      <c r="A21" s="191"/>
      <c r="B21" s="192"/>
      <c r="C21" s="193"/>
      <c r="D21" s="194"/>
      <c r="E21" s="201"/>
      <c r="F21" s="202"/>
      <c r="G21" s="186"/>
    </row>
    <row r="22" spans="1:7" ht="19.5" customHeight="1">
      <c r="A22" s="180" t="s">
        <v>377</v>
      </c>
      <c r="B22" s="181"/>
      <c r="C22" s="181"/>
      <c r="D22" s="182"/>
      <c r="E22" s="183"/>
      <c r="F22" s="203"/>
      <c r="G22" s="186"/>
    </row>
    <row r="23" spans="1:11" ht="19.5" customHeight="1">
      <c r="A23" s="166" t="s">
        <v>26</v>
      </c>
      <c r="B23" s="166" t="s">
        <v>27</v>
      </c>
      <c r="C23" s="166"/>
      <c r="D23" s="166" t="s">
        <v>32</v>
      </c>
      <c r="E23" s="168" t="s">
        <v>28</v>
      </c>
      <c r="F23" s="204"/>
      <c r="G23" s="204"/>
      <c r="H23" s="128"/>
      <c r="I23" s="128"/>
      <c r="J23" s="128"/>
      <c r="K23" s="128"/>
    </row>
    <row r="24" spans="1:11" ht="19.5" customHeight="1">
      <c r="A24" s="166">
        <v>1</v>
      </c>
      <c r="B24" s="69" t="s">
        <v>254</v>
      </c>
      <c r="C24" s="187" t="s">
        <v>42</v>
      </c>
      <c r="D24" s="166">
        <v>9</v>
      </c>
      <c r="E24" s="168"/>
      <c r="F24" s="205"/>
      <c r="G24" s="205"/>
      <c r="H24" s="128"/>
      <c r="I24" s="128"/>
      <c r="J24" s="128"/>
      <c r="K24" s="128"/>
    </row>
    <row r="25" spans="1:7" ht="19.5" customHeight="1">
      <c r="A25" s="184"/>
      <c r="B25" s="196"/>
      <c r="C25" s="185"/>
      <c r="D25" s="185"/>
      <c r="E25" s="199"/>
      <c r="F25" s="162"/>
      <c r="G25" s="162"/>
    </row>
    <row r="26" spans="1:7" ht="19.5" customHeight="1">
      <c r="A26" s="180" t="s">
        <v>378</v>
      </c>
      <c r="B26" s="181"/>
      <c r="C26" s="181"/>
      <c r="D26" s="182"/>
      <c r="E26" s="183"/>
      <c r="F26" s="162"/>
      <c r="G26" s="162"/>
    </row>
    <row r="27" spans="1:7" ht="19.5" customHeight="1">
      <c r="A27" s="166" t="s">
        <v>26</v>
      </c>
      <c r="B27" s="166" t="s">
        <v>27</v>
      </c>
      <c r="C27" s="166"/>
      <c r="D27" s="166" t="s">
        <v>32</v>
      </c>
      <c r="E27" s="168" t="s">
        <v>28</v>
      </c>
      <c r="F27" s="162"/>
      <c r="G27" s="162"/>
    </row>
    <row r="28" spans="1:7" ht="19.5" customHeight="1">
      <c r="A28" s="166">
        <v>1</v>
      </c>
      <c r="B28" s="69" t="s">
        <v>273</v>
      </c>
      <c r="C28" s="187" t="s">
        <v>47</v>
      </c>
      <c r="D28" s="166">
        <v>10</v>
      </c>
      <c r="E28" s="168"/>
      <c r="F28" s="162"/>
      <c r="G28" s="162"/>
    </row>
    <row r="29" spans="1:7" ht="19.5" customHeight="1">
      <c r="A29" s="206"/>
      <c r="B29" s="207"/>
      <c r="C29" s="207"/>
      <c r="D29" s="206"/>
      <c r="E29" s="208"/>
      <c r="F29" s="162"/>
      <c r="G29" s="162"/>
    </row>
    <row r="30" spans="1:7" ht="19.5" customHeight="1">
      <c r="A30" s="206"/>
      <c r="B30" s="207"/>
      <c r="C30" s="245" t="s">
        <v>370</v>
      </c>
      <c r="D30" s="245"/>
      <c r="E30" s="245"/>
      <c r="F30" s="162"/>
      <c r="G30" s="162"/>
    </row>
    <row r="31" spans="1:7" ht="19.5" customHeight="1">
      <c r="A31" s="178"/>
      <c r="B31" s="178"/>
      <c r="C31" s="243" t="s">
        <v>371</v>
      </c>
      <c r="D31" s="243"/>
      <c r="E31" s="243"/>
      <c r="F31" s="162"/>
      <c r="G31" s="162"/>
    </row>
  </sheetData>
  <sheetProtection/>
  <mergeCells count="4">
    <mergeCell ref="C30:E30"/>
    <mergeCell ref="C31:E31"/>
    <mergeCell ref="A1:E1"/>
    <mergeCell ref="A2:E2"/>
  </mergeCells>
  <printOptions/>
  <pageMargins left="0.75" right="0.43" top="0.39" bottom="0.48" header="0.2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5" sqref="C5"/>
    </sheetView>
  </sheetViews>
  <sheetFormatPr defaultColWidth="12.57421875" defaultRowHeight="19.5" customHeight="1"/>
  <cols>
    <col min="1" max="1" width="6.421875" style="161" customWidth="1"/>
    <col min="2" max="2" width="35.28125" style="161" customWidth="1"/>
    <col min="3" max="3" width="9.7109375" style="161" customWidth="1"/>
    <col min="4" max="4" width="15.28125" style="161" bestFit="1" customWidth="1"/>
    <col min="5" max="5" width="22.8515625" style="160" customWidth="1"/>
    <col min="6" max="6" width="10.00390625" style="160" customWidth="1"/>
    <col min="7" max="7" width="25.57421875" style="160" customWidth="1"/>
    <col min="8" max="8" width="12.57421875" style="161" customWidth="1"/>
    <col min="9" max="9" width="22.7109375" style="161" customWidth="1"/>
    <col min="10" max="16384" width="12.57421875" style="161" customWidth="1"/>
  </cols>
  <sheetData>
    <row r="1" spans="1:9" ht="19.5" customHeight="1">
      <c r="A1" s="243" t="s">
        <v>379</v>
      </c>
      <c r="B1" s="243"/>
      <c r="C1" s="243"/>
      <c r="D1" s="243"/>
      <c r="E1" s="243"/>
      <c r="F1" s="175"/>
      <c r="G1" s="175"/>
      <c r="H1" s="160"/>
      <c r="I1" s="160"/>
    </row>
    <row r="2" spans="1:11" ht="19.5" customHeight="1">
      <c r="A2" s="244" t="s">
        <v>390</v>
      </c>
      <c r="B2" s="244"/>
      <c r="C2" s="244"/>
      <c r="D2" s="244"/>
      <c r="E2" s="244"/>
      <c r="F2" s="176"/>
      <c r="G2" s="176"/>
      <c r="H2" s="177"/>
      <c r="I2" s="177"/>
      <c r="J2" s="177"/>
      <c r="K2" s="177"/>
    </row>
    <row r="3" spans="1:7" ht="19.5" customHeight="1">
      <c r="A3" s="178"/>
      <c r="B3" s="178"/>
      <c r="C3" s="178"/>
      <c r="D3" s="179"/>
      <c r="E3" s="178"/>
      <c r="F3" s="162"/>
      <c r="G3" s="162"/>
    </row>
    <row r="4" spans="1:7" ht="19.5" customHeight="1">
      <c r="A4" s="180" t="s">
        <v>380</v>
      </c>
      <c r="B4" s="181"/>
      <c r="C4" s="181"/>
      <c r="D4" s="182"/>
      <c r="E4" s="183"/>
      <c r="F4" s="165"/>
      <c r="G4" s="165"/>
    </row>
    <row r="5" spans="1:7" ht="19.5" customHeight="1">
      <c r="A5" s="166" t="s">
        <v>26</v>
      </c>
      <c r="B5" s="184" t="s">
        <v>27</v>
      </c>
      <c r="C5" s="185" t="s">
        <v>0</v>
      </c>
      <c r="D5" s="166" t="s">
        <v>368</v>
      </c>
      <c r="E5" s="166" t="s">
        <v>28</v>
      </c>
      <c r="F5" s="186"/>
      <c r="G5" s="186"/>
    </row>
    <row r="6" spans="1:7" ht="19.5" customHeight="1">
      <c r="A6" s="166">
        <v>1</v>
      </c>
      <c r="B6" s="69" t="s">
        <v>196</v>
      </c>
      <c r="C6" s="187" t="s">
        <v>40</v>
      </c>
      <c r="D6" s="209">
        <v>1.5</v>
      </c>
      <c r="E6" s="189"/>
      <c r="F6" s="190"/>
      <c r="G6" s="186"/>
    </row>
    <row r="7" spans="1:7" ht="19.5" customHeight="1">
      <c r="A7" s="191"/>
      <c r="B7" s="192"/>
      <c r="C7" s="193"/>
      <c r="D7" s="194"/>
      <c r="E7" s="195"/>
      <c r="F7" s="165"/>
      <c r="G7" s="165"/>
    </row>
    <row r="8" spans="1:7" ht="19.5" customHeight="1">
      <c r="A8" s="180" t="s">
        <v>381</v>
      </c>
      <c r="B8" s="181"/>
      <c r="C8" s="181"/>
      <c r="D8" s="182"/>
      <c r="E8" s="183"/>
      <c r="F8" s="186"/>
      <c r="G8" s="186"/>
    </row>
    <row r="9" spans="1:7" ht="19.5" customHeight="1">
      <c r="A9" s="166" t="s">
        <v>26</v>
      </c>
      <c r="B9" s="184" t="s">
        <v>27</v>
      </c>
      <c r="C9" s="185"/>
      <c r="D9" s="166" t="s">
        <v>24</v>
      </c>
      <c r="E9" s="168" t="s">
        <v>28</v>
      </c>
      <c r="F9" s="134"/>
      <c r="G9" s="163"/>
    </row>
    <row r="10" spans="1:7" ht="19.5" customHeight="1">
      <c r="A10" s="166">
        <v>1</v>
      </c>
      <c r="B10" s="69" t="s">
        <v>96</v>
      </c>
      <c r="C10" s="187" t="s">
        <v>51</v>
      </c>
      <c r="D10" s="210">
        <v>0</v>
      </c>
      <c r="E10" s="168"/>
      <c r="F10" s="165"/>
      <c r="G10" s="165"/>
    </row>
    <row r="11" spans="1:7" ht="19.5" customHeight="1">
      <c r="A11" s="184"/>
      <c r="B11" s="196"/>
      <c r="C11" s="197"/>
      <c r="D11" s="198"/>
      <c r="E11" s="199"/>
      <c r="F11" s="186"/>
      <c r="G11" s="186"/>
    </row>
    <row r="12" spans="1:7" ht="19.5" customHeight="1">
      <c r="A12" s="180" t="s">
        <v>382</v>
      </c>
      <c r="B12" s="181"/>
      <c r="C12" s="181"/>
      <c r="D12" s="182"/>
      <c r="E12" s="183"/>
      <c r="F12" s="134"/>
      <c r="G12" s="186"/>
    </row>
    <row r="13" spans="1:7" ht="19.5" customHeight="1">
      <c r="A13" s="166" t="s">
        <v>26</v>
      </c>
      <c r="B13" s="166" t="s">
        <v>27</v>
      </c>
      <c r="C13" s="166"/>
      <c r="D13" s="166" t="s">
        <v>369</v>
      </c>
      <c r="E13" s="168" t="s">
        <v>28</v>
      </c>
      <c r="F13" s="165"/>
      <c r="G13" s="165"/>
    </row>
    <row r="14" spans="1:7" ht="19.5" customHeight="1">
      <c r="A14" s="166">
        <v>1</v>
      </c>
      <c r="B14" s="69" t="s">
        <v>189</v>
      </c>
      <c r="C14" s="187" t="s">
        <v>44</v>
      </c>
      <c r="D14" s="209">
        <v>1</v>
      </c>
      <c r="E14" s="168"/>
      <c r="F14" s="186"/>
      <c r="G14" s="186"/>
    </row>
    <row r="15" spans="1:7" ht="19.5" customHeight="1">
      <c r="A15" s="191"/>
      <c r="B15" s="192"/>
      <c r="C15" s="200"/>
      <c r="D15" s="194"/>
      <c r="E15" s="201"/>
      <c r="F15" s="165"/>
      <c r="G15" s="165"/>
    </row>
    <row r="16" spans="1:7" ht="19.5" customHeight="1">
      <c r="A16" s="180" t="s">
        <v>383</v>
      </c>
      <c r="B16" s="181"/>
      <c r="C16" s="181"/>
      <c r="D16" s="182"/>
      <c r="E16" s="183"/>
      <c r="F16" s="186"/>
      <c r="G16" s="186"/>
    </row>
    <row r="17" spans="1:7" ht="19.5" customHeight="1">
      <c r="A17" s="166" t="s">
        <v>26</v>
      </c>
      <c r="B17" s="166" t="s">
        <v>27</v>
      </c>
      <c r="C17" s="166"/>
      <c r="D17" s="166" t="s">
        <v>32</v>
      </c>
      <c r="E17" s="168" t="s">
        <v>28</v>
      </c>
      <c r="F17" s="202"/>
      <c r="G17" s="186"/>
    </row>
    <row r="18" spans="1:7" ht="19.5" customHeight="1">
      <c r="A18" s="166">
        <v>1</v>
      </c>
      <c r="B18" s="69" t="s">
        <v>311</v>
      </c>
      <c r="C18" s="187" t="s">
        <v>44</v>
      </c>
      <c r="D18" s="209">
        <v>1</v>
      </c>
      <c r="E18" s="168"/>
      <c r="F18" s="202"/>
      <c r="G18" s="186"/>
    </row>
    <row r="19" spans="1:7" ht="19.5" customHeight="1">
      <c r="A19" s="191"/>
      <c r="B19" s="192"/>
      <c r="C19" s="193"/>
      <c r="D19" s="194"/>
      <c r="E19" s="201"/>
      <c r="F19" s="202"/>
      <c r="G19" s="186"/>
    </row>
    <row r="20" spans="1:7" ht="19.5" customHeight="1">
      <c r="A20" s="180" t="s">
        <v>384</v>
      </c>
      <c r="B20" s="181"/>
      <c r="C20" s="181"/>
      <c r="D20" s="182"/>
      <c r="E20" s="183"/>
      <c r="F20" s="203"/>
      <c r="G20" s="186"/>
    </row>
    <row r="21" spans="1:11" ht="19.5" customHeight="1">
      <c r="A21" s="166" t="s">
        <v>26</v>
      </c>
      <c r="B21" s="166" t="s">
        <v>27</v>
      </c>
      <c r="C21" s="166"/>
      <c r="D21" s="166" t="s">
        <v>32</v>
      </c>
      <c r="E21" s="168" t="s">
        <v>28</v>
      </c>
      <c r="F21" s="204"/>
      <c r="G21" s="204"/>
      <c r="H21" s="128"/>
      <c r="I21" s="128"/>
      <c r="J21" s="128"/>
      <c r="K21" s="128"/>
    </row>
    <row r="22" spans="1:11" ht="19.5" customHeight="1">
      <c r="A22" s="166">
        <v>1</v>
      </c>
      <c r="B22" s="69" t="s">
        <v>196</v>
      </c>
      <c r="C22" s="187" t="s">
        <v>40</v>
      </c>
      <c r="D22" s="209">
        <v>0.25</v>
      </c>
      <c r="E22" s="168"/>
      <c r="F22" s="205"/>
      <c r="G22" s="205"/>
      <c r="H22" s="128"/>
      <c r="I22" s="128"/>
      <c r="J22" s="128"/>
      <c r="K22" s="128"/>
    </row>
    <row r="23" spans="1:11" ht="19.5" customHeight="1">
      <c r="A23" s="166">
        <v>2</v>
      </c>
      <c r="B23" s="69" t="s">
        <v>150</v>
      </c>
      <c r="C23" s="187" t="s">
        <v>38</v>
      </c>
      <c r="D23" s="209">
        <v>0.25</v>
      </c>
      <c r="E23" s="168"/>
      <c r="F23" s="205"/>
      <c r="G23" s="205"/>
      <c r="H23" s="128"/>
      <c r="I23" s="128"/>
      <c r="J23" s="128"/>
      <c r="K23" s="128"/>
    </row>
    <row r="24" spans="1:7" ht="19.5" customHeight="1">
      <c r="A24" s="184"/>
      <c r="B24" s="196"/>
      <c r="C24" s="185"/>
      <c r="D24" s="185"/>
      <c r="E24" s="199"/>
      <c r="F24" s="162"/>
      <c r="G24" s="162"/>
    </row>
    <row r="25" spans="1:7" ht="19.5" customHeight="1">
      <c r="A25" s="180" t="s">
        <v>385</v>
      </c>
      <c r="B25" s="181"/>
      <c r="C25" s="181"/>
      <c r="D25" s="182"/>
      <c r="E25" s="183"/>
      <c r="F25" s="162"/>
      <c r="G25" s="162"/>
    </row>
    <row r="26" spans="1:7" ht="19.5" customHeight="1">
      <c r="A26" s="166" t="s">
        <v>26</v>
      </c>
      <c r="B26" s="166" t="s">
        <v>27</v>
      </c>
      <c r="C26" s="166"/>
      <c r="D26" s="166" t="s">
        <v>32</v>
      </c>
      <c r="E26" s="168" t="s">
        <v>28</v>
      </c>
      <c r="F26" s="162"/>
      <c r="G26" s="162"/>
    </row>
    <row r="27" spans="1:7" ht="19.5" customHeight="1">
      <c r="A27" s="166">
        <v>1</v>
      </c>
      <c r="B27" s="69" t="s">
        <v>124</v>
      </c>
      <c r="C27" s="187" t="s">
        <v>51</v>
      </c>
      <c r="D27" s="210">
        <v>0</v>
      </c>
      <c r="E27" s="168"/>
      <c r="F27" s="162"/>
      <c r="G27" s="162"/>
    </row>
    <row r="28" spans="1:7" ht="19.5" customHeight="1">
      <c r="A28" s="206"/>
      <c r="B28" s="207"/>
      <c r="C28" s="207"/>
      <c r="D28" s="206"/>
      <c r="E28" s="208"/>
      <c r="F28" s="162"/>
      <c r="G28" s="162"/>
    </row>
    <row r="29" spans="1:7" ht="19.5" customHeight="1">
      <c r="A29" s="206"/>
      <c r="B29" s="207"/>
      <c r="C29" s="245" t="s">
        <v>370</v>
      </c>
      <c r="D29" s="245"/>
      <c r="E29" s="245"/>
      <c r="F29" s="162"/>
      <c r="G29" s="162"/>
    </row>
    <row r="30" spans="1:7" ht="19.5" customHeight="1">
      <c r="A30" s="178"/>
      <c r="B30" s="178"/>
      <c r="C30" s="243" t="s">
        <v>371</v>
      </c>
      <c r="D30" s="243"/>
      <c r="E30" s="243"/>
      <c r="F30" s="162"/>
      <c r="G30" s="162"/>
    </row>
  </sheetData>
  <sheetProtection/>
  <mergeCells count="4">
    <mergeCell ref="C29:E29"/>
    <mergeCell ref="C30:E30"/>
    <mergeCell ref="A1:E1"/>
    <mergeCell ref="A2:E2"/>
  </mergeCells>
  <printOptions/>
  <pageMargins left="0.75" right="0.43" top="0.39" bottom="0.48" header="0.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9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J65" sqref="J65"/>
    </sheetView>
  </sheetViews>
  <sheetFormatPr defaultColWidth="9.140625" defaultRowHeight="18" customHeight="1"/>
  <cols>
    <col min="1" max="1" width="5.28125" style="73" customWidth="1"/>
    <col min="2" max="2" width="32.57421875" style="73" bestFit="1" customWidth="1"/>
    <col min="3" max="8" width="6.7109375" style="73" customWidth="1"/>
    <col min="9" max="9" width="7.57421875" style="80" customWidth="1"/>
    <col min="10" max="10" width="10.421875" style="81" bestFit="1" customWidth="1"/>
    <col min="11" max="16384" width="9.140625" style="73" customWidth="1"/>
  </cols>
  <sheetData>
    <row r="1" spans="1:10" ht="15.75">
      <c r="A1" s="246" t="s">
        <v>349</v>
      </c>
      <c r="B1" s="247"/>
      <c r="C1" s="247"/>
      <c r="D1" s="247"/>
      <c r="E1" s="247"/>
      <c r="F1" s="247"/>
      <c r="G1" s="247"/>
      <c r="H1" s="247"/>
      <c r="I1" s="247"/>
      <c r="J1" s="248"/>
    </row>
    <row r="2" spans="1:10" s="74" customFormat="1" ht="18" customHeight="1" thickBot="1">
      <c r="A2" s="249" t="s">
        <v>350</v>
      </c>
      <c r="B2" s="250"/>
      <c r="C2" s="250"/>
      <c r="D2" s="250"/>
      <c r="E2" s="250"/>
      <c r="F2" s="250"/>
      <c r="G2" s="250"/>
      <c r="H2" s="250"/>
      <c r="I2" s="250"/>
      <c r="J2" s="251"/>
    </row>
    <row r="3" spans="1:12" s="117" customFormat="1" ht="18" customHeight="1">
      <c r="A3" s="123" t="s">
        <v>26</v>
      </c>
      <c r="B3" s="124" t="s">
        <v>339</v>
      </c>
      <c r="C3" s="124" t="s">
        <v>340</v>
      </c>
      <c r="D3" s="124" t="s">
        <v>341</v>
      </c>
      <c r="E3" s="124" t="s">
        <v>25</v>
      </c>
      <c r="F3" s="124" t="s">
        <v>347</v>
      </c>
      <c r="G3" s="124" t="s">
        <v>348</v>
      </c>
      <c r="H3" s="124" t="s">
        <v>33</v>
      </c>
      <c r="I3" s="124" t="s">
        <v>346</v>
      </c>
      <c r="J3" s="124" t="s">
        <v>342</v>
      </c>
      <c r="K3" s="125" t="s">
        <v>387</v>
      </c>
      <c r="L3" s="126" t="s">
        <v>388</v>
      </c>
    </row>
    <row r="4" spans="1:12" ht="18" customHeight="1">
      <c r="A4" s="120">
        <v>1</v>
      </c>
      <c r="B4" s="69" t="s">
        <v>41</v>
      </c>
      <c r="C4" s="70">
        <v>6</v>
      </c>
      <c r="D4" s="70">
        <v>4.25</v>
      </c>
      <c r="E4" s="70">
        <v>6.5</v>
      </c>
      <c r="F4" s="70">
        <v>4</v>
      </c>
      <c r="G4" s="121">
        <v>5.75</v>
      </c>
      <c r="H4" s="122">
        <v>4.75</v>
      </c>
      <c r="I4" s="72">
        <f aca="true" t="shared" si="0" ref="I4:I31">(F4+G4+H4)/3</f>
        <v>4.833333333333333</v>
      </c>
      <c r="J4" s="119">
        <f aca="true" t="shared" si="1" ref="J4:J31">C4+D4+E4+F4+G4+H4</f>
        <v>31.25</v>
      </c>
      <c r="K4" s="118" t="s">
        <v>42</v>
      </c>
      <c r="L4" s="118">
        <v>380003</v>
      </c>
    </row>
    <row r="5" spans="1:12" ht="18" customHeight="1">
      <c r="A5" s="120">
        <v>2</v>
      </c>
      <c r="B5" s="69" t="s">
        <v>45</v>
      </c>
      <c r="C5" s="70">
        <v>7</v>
      </c>
      <c r="D5" s="70">
        <v>7.5</v>
      </c>
      <c r="E5" s="70">
        <v>7</v>
      </c>
      <c r="F5" s="70">
        <v>6.5</v>
      </c>
      <c r="G5" s="121">
        <v>8.25</v>
      </c>
      <c r="H5" s="122">
        <v>7.25</v>
      </c>
      <c r="I5" s="72">
        <f t="shared" si="0"/>
        <v>7.333333333333333</v>
      </c>
      <c r="J5" s="119">
        <f t="shared" si="1"/>
        <v>43.5</v>
      </c>
      <c r="K5" s="118" t="s">
        <v>42</v>
      </c>
      <c r="L5" s="118">
        <v>380005</v>
      </c>
    </row>
    <row r="6" spans="1:12" ht="18" customHeight="1">
      <c r="A6" s="120">
        <v>3</v>
      </c>
      <c r="B6" s="69" t="s">
        <v>55</v>
      </c>
      <c r="C6" s="70">
        <v>7</v>
      </c>
      <c r="D6" s="70">
        <v>6.75</v>
      </c>
      <c r="E6" s="70">
        <v>9</v>
      </c>
      <c r="F6" s="70">
        <v>7</v>
      </c>
      <c r="G6" s="121">
        <v>7.75</v>
      </c>
      <c r="H6" s="122">
        <v>7.75</v>
      </c>
      <c r="I6" s="72">
        <f t="shared" si="0"/>
        <v>7.5</v>
      </c>
      <c r="J6" s="119">
        <f t="shared" si="1"/>
        <v>45.25</v>
      </c>
      <c r="K6" s="118" t="s">
        <v>42</v>
      </c>
      <c r="L6" s="118">
        <v>380013</v>
      </c>
    </row>
    <row r="7" spans="1:12" ht="18" customHeight="1">
      <c r="A7" s="120">
        <v>4</v>
      </c>
      <c r="B7" s="69" t="s">
        <v>60</v>
      </c>
      <c r="C7" s="70">
        <v>6.5</v>
      </c>
      <c r="D7" s="70">
        <v>6.75</v>
      </c>
      <c r="E7" s="70">
        <v>5.5</v>
      </c>
      <c r="F7" s="70">
        <v>7.5</v>
      </c>
      <c r="G7" s="121">
        <v>7</v>
      </c>
      <c r="H7" s="122">
        <v>8.25</v>
      </c>
      <c r="I7" s="72">
        <f t="shared" si="0"/>
        <v>7.583333333333333</v>
      </c>
      <c r="J7" s="119">
        <f t="shared" si="1"/>
        <v>41.5</v>
      </c>
      <c r="K7" s="118" t="s">
        <v>42</v>
      </c>
      <c r="L7" s="118">
        <v>380018</v>
      </c>
    </row>
    <row r="8" spans="1:12" ht="18" customHeight="1">
      <c r="A8" s="120">
        <v>5</v>
      </c>
      <c r="B8" s="69" t="s">
        <v>78</v>
      </c>
      <c r="C8" s="70">
        <v>7</v>
      </c>
      <c r="D8" s="70">
        <v>8</v>
      </c>
      <c r="E8" s="70">
        <v>7</v>
      </c>
      <c r="F8" s="70">
        <v>6.5</v>
      </c>
      <c r="G8" s="121">
        <v>9</v>
      </c>
      <c r="H8" s="122">
        <v>9.25</v>
      </c>
      <c r="I8" s="72">
        <f t="shared" si="0"/>
        <v>8.25</v>
      </c>
      <c r="J8" s="119">
        <f t="shared" si="1"/>
        <v>46.75</v>
      </c>
      <c r="K8" s="118" t="s">
        <v>42</v>
      </c>
      <c r="L8" s="118">
        <v>380037</v>
      </c>
    </row>
    <row r="9" spans="1:12" ht="18" customHeight="1">
      <c r="A9" s="120">
        <v>6</v>
      </c>
      <c r="B9" s="69" t="s">
        <v>81</v>
      </c>
      <c r="C9" s="70">
        <v>5</v>
      </c>
      <c r="D9" s="70">
        <v>7</v>
      </c>
      <c r="E9" s="70">
        <v>3.5</v>
      </c>
      <c r="F9" s="70">
        <v>5.5</v>
      </c>
      <c r="G9" s="121">
        <v>7</v>
      </c>
      <c r="H9" s="122">
        <v>5.75</v>
      </c>
      <c r="I9" s="72">
        <f t="shared" si="0"/>
        <v>6.083333333333333</v>
      </c>
      <c r="J9" s="119">
        <f t="shared" si="1"/>
        <v>33.75</v>
      </c>
      <c r="K9" s="118" t="s">
        <v>42</v>
      </c>
      <c r="L9" s="118">
        <v>380040</v>
      </c>
    </row>
    <row r="10" spans="1:12" ht="18" customHeight="1">
      <c r="A10" s="120">
        <v>7</v>
      </c>
      <c r="B10" s="69" t="s">
        <v>97</v>
      </c>
      <c r="C10" s="70">
        <v>3</v>
      </c>
      <c r="D10" s="70">
        <v>7.5</v>
      </c>
      <c r="E10" s="70">
        <v>5.5</v>
      </c>
      <c r="F10" s="70">
        <v>6</v>
      </c>
      <c r="G10" s="121">
        <v>7</v>
      </c>
      <c r="H10" s="122">
        <v>3.75</v>
      </c>
      <c r="I10" s="72">
        <f t="shared" si="0"/>
        <v>5.583333333333333</v>
      </c>
      <c r="J10" s="119">
        <f t="shared" si="1"/>
        <v>32.75</v>
      </c>
      <c r="K10" s="118" t="s">
        <v>42</v>
      </c>
      <c r="L10" s="118">
        <v>380057</v>
      </c>
    </row>
    <row r="11" spans="1:12" ht="18" customHeight="1">
      <c r="A11" s="120">
        <v>8</v>
      </c>
      <c r="B11" s="69" t="s">
        <v>98</v>
      </c>
      <c r="C11" s="70">
        <v>7</v>
      </c>
      <c r="D11" s="70">
        <v>7.5</v>
      </c>
      <c r="E11" s="70">
        <v>6</v>
      </c>
      <c r="F11" s="70">
        <v>7</v>
      </c>
      <c r="G11" s="121">
        <v>9.75</v>
      </c>
      <c r="H11" s="122">
        <v>8</v>
      </c>
      <c r="I11" s="72">
        <f t="shared" si="0"/>
        <v>8.25</v>
      </c>
      <c r="J11" s="119">
        <f t="shared" si="1"/>
        <v>45.25</v>
      </c>
      <c r="K11" s="118" t="s">
        <v>42</v>
      </c>
      <c r="L11" s="118">
        <v>380058</v>
      </c>
    </row>
    <row r="12" spans="1:12" ht="18" customHeight="1">
      <c r="A12" s="120">
        <v>9</v>
      </c>
      <c r="B12" s="69" t="s">
        <v>101</v>
      </c>
      <c r="C12" s="70">
        <v>5</v>
      </c>
      <c r="D12" s="70">
        <v>6.5</v>
      </c>
      <c r="E12" s="70">
        <v>6.5</v>
      </c>
      <c r="F12" s="70">
        <v>6.5</v>
      </c>
      <c r="G12" s="121">
        <v>8.25</v>
      </c>
      <c r="H12" s="122">
        <v>7</v>
      </c>
      <c r="I12" s="72">
        <f t="shared" si="0"/>
        <v>7.25</v>
      </c>
      <c r="J12" s="119">
        <f t="shared" si="1"/>
        <v>39.75</v>
      </c>
      <c r="K12" s="118" t="s">
        <v>42</v>
      </c>
      <c r="L12" s="118">
        <v>380061</v>
      </c>
    </row>
    <row r="13" spans="1:12" ht="18" customHeight="1">
      <c r="A13" s="120">
        <v>10</v>
      </c>
      <c r="B13" s="69" t="s">
        <v>114</v>
      </c>
      <c r="C13" s="70">
        <v>7.5</v>
      </c>
      <c r="D13" s="70">
        <v>6.5</v>
      </c>
      <c r="E13" s="70">
        <v>5</v>
      </c>
      <c r="F13" s="70">
        <v>8</v>
      </c>
      <c r="G13" s="121">
        <v>9</v>
      </c>
      <c r="H13" s="122">
        <v>8.25</v>
      </c>
      <c r="I13" s="72">
        <f t="shared" si="0"/>
        <v>8.416666666666666</v>
      </c>
      <c r="J13" s="119">
        <f t="shared" si="1"/>
        <v>44.25</v>
      </c>
      <c r="K13" s="118" t="s">
        <v>42</v>
      </c>
      <c r="L13" s="118">
        <v>380074</v>
      </c>
    </row>
    <row r="14" spans="1:12" ht="18" customHeight="1">
      <c r="A14" s="120">
        <v>11</v>
      </c>
      <c r="B14" s="69" t="s">
        <v>117</v>
      </c>
      <c r="C14" s="70">
        <v>6.5</v>
      </c>
      <c r="D14" s="70">
        <v>6</v>
      </c>
      <c r="E14" s="70">
        <v>7</v>
      </c>
      <c r="F14" s="70">
        <v>5.25</v>
      </c>
      <c r="G14" s="121">
        <v>6</v>
      </c>
      <c r="H14" s="122">
        <v>6</v>
      </c>
      <c r="I14" s="72">
        <f t="shared" si="0"/>
        <v>5.75</v>
      </c>
      <c r="J14" s="119">
        <f t="shared" si="1"/>
        <v>36.75</v>
      </c>
      <c r="K14" s="118" t="s">
        <v>42</v>
      </c>
      <c r="L14" s="118">
        <v>380077</v>
      </c>
    </row>
    <row r="15" spans="1:12" ht="18" customHeight="1">
      <c r="A15" s="120">
        <v>12</v>
      </c>
      <c r="B15" s="69" t="s">
        <v>122</v>
      </c>
      <c r="C15" s="70">
        <v>6.5</v>
      </c>
      <c r="D15" s="70">
        <v>5</v>
      </c>
      <c r="E15" s="70">
        <v>5</v>
      </c>
      <c r="F15" s="70">
        <v>7.25</v>
      </c>
      <c r="G15" s="121">
        <v>8.25</v>
      </c>
      <c r="H15" s="122">
        <v>7.75</v>
      </c>
      <c r="I15" s="72">
        <f t="shared" si="0"/>
        <v>7.75</v>
      </c>
      <c r="J15" s="119">
        <f t="shared" si="1"/>
        <v>39.75</v>
      </c>
      <c r="K15" s="118" t="s">
        <v>42</v>
      </c>
      <c r="L15" s="118">
        <v>380082</v>
      </c>
    </row>
    <row r="16" spans="1:12" ht="18" customHeight="1">
      <c r="A16" s="120">
        <v>13</v>
      </c>
      <c r="B16" s="69" t="s">
        <v>128</v>
      </c>
      <c r="C16" s="70">
        <v>5.5</v>
      </c>
      <c r="D16" s="70">
        <v>6.5</v>
      </c>
      <c r="E16" s="70">
        <v>8</v>
      </c>
      <c r="F16" s="70">
        <v>6.25</v>
      </c>
      <c r="G16" s="121">
        <v>7</v>
      </c>
      <c r="H16" s="122">
        <v>8.25</v>
      </c>
      <c r="I16" s="72">
        <f t="shared" si="0"/>
        <v>7.166666666666667</v>
      </c>
      <c r="J16" s="119">
        <f t="shared" si="1"/>
        <v>41.5</v>
      </c>
      <c r="K16" s="118" t="s">
        <v>42</v>
      </c>
      <c r="L16" s="118">
        <v>380088</v>
      </c>
    </row>
    <row r="17" spans="1:12" ht="18" customHeight="1">
      <c r="A17" s="120">
        <v>14</v>
      </c>
      <c r="B17" s="69" t="s">
        <v>129</v>
      </c>
      <c r="C17" s="70">
        <v>6.5</v>
      </c>
      <c r="D17" s="70">
        <v>7.5</v>
      </c>
      <c r="E17" s="70">
        <v>8</v>
      </c>
      <c r="F17" s="70">
        <v>6.5</v>
      </c>
      <c r="G17" s="121">
        <v>7.75</v>
      </c>
      <c r="H17" s="122">
        <v>8.75</v>
      </c>
      <c r="I17" s="72">
        <f t="shared" si="0"/>
        <v>7.666666666666667</v>
      </c>
      <c r="J17" s="119">
        <f t="shared" si="1"/>
        <v>45</v>
      </c>
      <c r="K17" s="118" t="s">
        <v>42</v>
      </c>
      <c r="L17" s="118">
        <v>380089</v>
      </c>
    </row>
    <row r="18" spans="1:12" ht="18" customHeight="1">
      <c r="A18" s="120">
        <v>15</v>
      </c>
      <c r="B18" s="69" t="s">
        <v>132</v>
      </c>
      <c r="C18" s="70">
        <v>6.5</v>
      </c>
      <c r="D18" s="70">
        <v>6.5</v>
      </c>
      <c r="E18" s="70">
        <v>9.5</v>
      </c>
      <c r="F18" s="70">
        <v>4.25</v>
      </c>
      <c r="G18" s="121">
        <v>6.25</v>
      </c>
      <c r="H18" s="122">
        <v>7.25</v>
      </c>
      <c r="I18" s="72">
        <f t="shared" si="0"/>
        <v>5.916666666666667</v>
      </c>
      <c r="J18" s="119">
        <f t="shared" si="1"/>
        <v>40.25</v>
      </c>
      <c r="K18" s="118" t="s">
        <v>42</v>
      </c>
      <c r="L18" s="118">
        <v>380092</v>
      </c>
    </row>
    <row r="19" spans="1:12" ht="18" customHeight="1">
      <c r="A19" s="120">
        <v>16</v>
      </c>
      <c r="B19" s="69" t="s">
        <v>141</v>
      </c>
      <c r="C19" s="70">
        <v>6</v>
      </c>
      <c r="D19" s="70">
        <v>7.5</v>
      </c>
      <c r="E19" s="70">
        <v>7.2</v>
      </c>
      <c r="F19" s="70">
        <v>6.5</v>
      </c>
      <c r="G19" s="121">
        <v>8.75</v>
      </c>
      <c r="H19" s="122">
        <v>8</v>
      </c>
      <c r="I19" s="72">
        <f t="shared" si="0"/>
        <v>7.75</v>
      </c>
      <c r="J19" s="119">
        <f t="shared" si="1"/>
        <v>43.95</v>
      </c>
      <c r="K19" s="118" t="s">
        <v>42</v>
      </c>
      <c r="L19" s="118">
        <v>380101</v>
      </c>
    </row>
    <row r="20" spans="1:12" ht="18" customHeight="1">
      <c r="A20" s="120">
        <v>17</v>
      </c>
      <c r="B20" s="69" t="s">
        <v>151</v>
      </c>
      <c r="C20" s="70">
        <v>5.5</v>
      </c>
      <c r="D20" s="70">
        <v>2.5</v>
      </c>
      <c r="E20" s="70">
        <v>3</v>
      </c>
      <c r="F20" s="70">
        <v>3.5</v>
      </c>
      <c r="G20" s="121">
        <v>4.25</v>
      </c>
      <c r="H20" s="122">
        <v>5</v>
      </c>
      <c r="I20" s="72">
        <f t="shared" si="0"/>
        <v>4.25</v>
      </c>
      <c r="J20" s="119">
        <f t="shared" si="1"/>
        <v>23.75</v>
      </c>
      <c r="K20" s="118" t="s">
        <v>42</v>
      </c>
      <c r="L20" s="118">
        <v>380111</v>
      </c>
    </row>
    <row r="21" spans="1:12" ht="18" customHeight="1">
      <c r="A21" s="120">
        <v>18</v>
      </c>
      <c r="B21" s="69" t="s">
        <v>152</v>
      </c>
      <c r="C21" s="70">
        <v>7</v>
      </c>
      <c r="D21" s="70">
        <v>7</v>
      </c>
      <c r="E21" s="70">
        <v>7</v>
      </c>
      <c r="F21" s="70">
        <v>5</v>
      </c>
      <c r="G21" s="121">
        <v>6.75</v>
      </c>
      <c r="H21" s="122">
        <v>8.25</v>
      </c>
      <c r="I21" s="72">
        <f t="shared" si="0"/>
        <v>6.666666666666667</v>
      </c>
      <c r="J21" s="119">
        <f t="shared" si="1"/>
        <v>41</v>
      </c>
      <c r="K21" s="118" t="s">
        <v>42</v>
      </c>
      <c r="L21" s="118">
        <v>380112</v>
      </c>
    </row>
    <row r="22" spans="1:12" ht="18" customHeight="1">
      <c r="A22" s="120">
        <v>19</v>
      </c>
      <c r="B22" s="69" t="s">
        <v>160</v>
      </c>
      <c r="C22" s="70">
        <v>8</v>
      </c>
      <c r="D22" s="70">
        <v>7.5</v>
      </c>
      <c r="E22" s="70">
        <v>7</v>
      </c>
      <c r="F22" s="70">
        <v>8.75</v>
      </c>
      <c r="G22" s="121">
        <v>8</v>
      </c>
      <c r="H22" s="122">
        <v>9.25</v>
      </c>
      <c r="I22" s="72">
        <f t="shared" si="0"/>
        <v>8.666666666666666</v>
      </c>
      <c r="J22" s="119">
        <f t="shared" si="1"/>
        <v>48.5</v>
      </c>
      <c r="K22" s="118" t="s">
        <v>42</v>
      </c>
      <c r="L22" s="118">
        <v>380120</v>
      </c>
    </row>
    <row r="23" spans="1:12" ht="18" customHeight="1">
      <c r="A23" s="120">
        <v>20</v>
      </c>
      <c r="B23" s="69" t="s">
        <v>162</v>
      </c>
      <c r="C23" s="70">
        <v>7.5</v>
      </c>
      <c r="D23" s="70">
        <v>4.75</v>
      </c>
      <c r="E23" s="70">
        <v>10</v>
      </c>
      <c r="F23" s="70">
        <v>4.5</v>
      </c>
      <c r="G23" s="121">
        <v>7</v>
      </c>
      <c r="H23" s="122">
        <v>6.75</v>
      </c>
      <c r="I23" s="72">
        <f t="shared" si="0"/>
        <v>6.083333333333333</v>
      </c>
      <c r="J23" s="119">
        <f t="shared" si="1"/>
        <v>40.5</v>
      </c>
      <c r="K23" s="118" t="s">
        <v>42</v>
      </c>
      <c r="L23" s="118">
        <v>380122</v>
      </c>
    </row>
    <row r="24" spans="1:12" ht="18" customHeight="1">
      <c r="A24" s="120">
        <v>21</v>
      </c>
      <c r="B24" s="69" t="s">
        <v>178</v>
      </c>
      <c r="C24" s="70">
        <v>5.5</v>
      </c>
      <c r="D24" s="70">
        <v>3.5</v>
      </c>
      <c r="E24" s="70">
        <v>3</v>
      </c>
      <c r="F24" s="70">
        <v>3.25</v>
      </c>
      <c r="G24" s="121">
        <v>4.75</v>
      </c>
      <c r="H24" s="122">
        <v>4.75</v>
      </c>
      <c r="I24" s="72">
        <f t="shared" si="0"/>
        <v>4.25</v>
      </c>
      <c r="J24" s="119">
        <f t="shared" si="1"/>
        <v>24.75</v>
      </c>
      <c r="K24" s="118" t="s">
        <v>42</v>
      </c>
      <c r="L24" s="118">
        <v>380139</v>
      </c>
    </row>
    <row r="25" spans="1:12" ht="18" customHeight="1">
      <c r="A25" s="120">
        <v>22</v>
      </c>
      <c r="B25" s="69" t="s">
        <v>187</v>
      </c>
      <c r="C25" s="70">
        <v>6.5</v>
      </c>
      <c r="D25" s="70">
        <v>5</v>
      </c>
      <c r="E25" s="70">
        <v>3</v>
      </c>
      <c r="F25" s="70">
        <v>2.25</v>
      </c>
      <c r="G25" s="121">
        <v>5.25</v>
      </c>
      <c r="H25" s="122">
        <v>5</v>
      </c>
      <c r="I25" s="72">
        <f t="shared" si="0"/>
        <v>4.166666666666667</v>
      </c>
      <c r="J25" s="119">
        <f t="shared" si="1"/>
        <v>27</v>
      </c>
      <c r="K25" s="118" t="s">
        <v>42</v>
      </c>
      <c r="L25" s="118">
        <v>380148</v>
      </c>
    </row>
    <row r="26" spans="1:12" ht="18" customHeight="1">
      <c r="A26" s="120">
        <v>23</v>
      </c>
      <c r="B26" s="69" t="s">
        <v>204</v>
      </c>
      <c r="C26" s="70">
        <v>6.5</v>
      </c>
      <c r="D26" s="70">
        <v>2</v>
      </c>
      <c r="E26" s="70">
        <v>5.5</v>
      </c>
      <c r="F26" s="70">
        <v>1.25</v>
      </c>
      <c r="G26" s="121">
        <v>4.75</v>
      </c>
      <c r="H26" s="122">
        <v>6.25</v>
      </c>
      <c r="I26" s="72">
        <f t="shared" si="0"/>
        <v>4.083333333333333</v>
      </c>
      <c r="J26" s="119">
        <f t="shared" si="1"/>
        <v>26.25</v>
      </c>
      <c r="K26" s="118" t="s">
        <v>42</v>
      </c>
      <c r="L26" s="118">
        <v>380165</v>
      </c>
    </row>
    <row r="27" spans="1:12" ht="18" customHeight="1">
      <c r="A27" s="120">
        <v>24</v>
      </c>
      <c r="B27" s="69" t="s">
        <v>207</v>
      </c>
      <c r="C27" s="70">
        <v>6.5</v>
      </c>
      <c r="D27" s="70">
        <v>6.75</v>
      </c>
      <c r="E27" s="70">
        <v>7.5</v>
      </c>
      <c r="F27" s="70">
        <v>5.75</v>
      </c>
      <c r="G27" s="121">
        <v>8.25</v>
      </c>
      <c r="H27" s="122">
        <v>7.75</v>
      </c>
      <c r="I27" s="72">
        <f t="shared" si="0"/>
        <v>7.25</v>
      </c>
      <c r="J27" s="119">
        <f t="shared" si="1"/>
        <v>42.5</v>
      </c>
      <c r="K27" s="118" t="s">
        <v>42</v>
      </c>
      <c r="L27" s="118">
        <v>380168</v>
      </c>
    </row>
    <row r="28" spans="1:12" ht="18" customHeight="1">
      <c r="A28" s="120">
        <v>25</v>
      </c>
      <c r="B28" s="69" t="s">
        <v>214</v>
      </c>
      <c r="C28" s="70">
        <v>6.5</v>
      </c>
      <c r="D28" s="70">
        <v>3.5</v>
      </c>
      <c r="E28" s="70">
        <v>5</v>
      </c>
      <c r="F28" s="70">
        <v>2.5</v>
      </c>
      <c r="G28" s="121">
        <v>6</v>
      </c>
      <c r="H28" s="122">
        <v>5.25</v>
      </c>
      <c r="I28" s="72">
        <f t="shared" si="0"/>
        <v>4.583333333333333</v>
      </c>
      <c r="J28" s="119">
        <f t="shared" si="1"/>
        <v>28.75</v>
      </c>
      <c r="K28" s="118" t="s">
        <v>42</v>
      </c>
      <c r="L28" s="118">
        <v>380175</v>
      </c>
    </row>
    <row r="29" spans="1:12" ht="18" customHeight="1">
      <c r="A29" s="120">
        <v>26</v>
      </c>
      <c r="B29" s="69" t="s">
        <v>238</v>
      </c>
      <c r="C29" s="70">
        <v>5.5</v>
      </c>
      <c r="D29" s="70">
        <v>5.5</v>
      </c>
      <c r="E29" s="70">
        <v>4</v>
      </c>
      <c r="F29" s="70">
        <v>3</v>
      </c>
      <c r="G29" s="121">
        <v>2.75</v>
      </c>
      <c r="H29" s="122">
        <v>5</v>
      </c>
      <c r="I29" s="72">
        <f t="shared" si="0"/>
        <v>3.5833333333333335</v>
      </c>
      <c r="J29" s="119">
        <f t="shared" si="1"/>
        <v>25.75</v>
      </c>
      <c r="K29" s="118" t="s">
        <v>42</v>
      </c>
      <c r="L29" s="118">
        <v>380199</v>
      </c>
    </row>
    <row r="30" spans="1:12" ht="18" customHeight="1">
      <c r="A30" s="120">
        <v>27</v>
      </c>
      <c r="B30" s="69" t="s">
        <v>249</v>
      </c>
      <c r="C30" s="70">
        <v>8.5</v>
      </c>
      <c r="D30" s="70">
        <v>5.5</v>
      </c>
      <c r="E30" s="70">
        <v>7.5</v>
      </c>
      <c r="F30" s="70">
        <v>7.5</v>
      </c>
      <c r="G30" s="121">
        <v>6.75</v>
      </c>
      <c r="H30" s="122">
        <v>7.25</v>
      </c>
      <c r="I30" s="72">
        <f t="shared" si="0"/>
        <v>7.166666666666667</v>
      </c>
      <c r="J30" s="119">
        <f t="shared" si="1"/>
        <v>43</v>
      </c>
      <c r="K30" s="118" t="s">
        <v>42</v>
      </c>
      <c r="L30" s="118">
        <v>380210</v>
      </c>
    </row>
    <row r="31" spans="1:12" ht="18" customHeight="1">
      <c r="A31" s="120">
        <v>28</v>
      </c>
      <c r="B31" s="69" t="s">
        <v>250</v>
      </c>
      <c r="C31" s="70">
        <v>7.5</v>
      </c>
      <c r="D31" s="70">
        <v>5.5</v>
      </c>
      <c r="E31" s="70">
        <v>8</v>
      </c>
      <c r="F31" s="70">
        <v>7</v>
      </c>
      <c r="G31" s="121">
        <v>8.75</v>
      </c>
      <c r="H31" s="122">
        <v>9</v>
      </c>
      <c r="I31" s="72">
        <f t="shared" si="0"/>
        <v>8.25</v>
      </c>
      <c r="J31" s="119">
        <f t="shared" si="1"/>
        <v>45.75</v>
      </c>
      <c r="K31" s="118" t="s">
        <v>42</v>
      </c>
      <c r="L31" s="118">
        <v>380211</v>
      </c>
    </row>
    <row r="32" spans="1:12" ht="18" customHeight="1">
      <c r="A32" s="120">
        <v>29</v>
      </c>
      <c r="B32" s="69" t="s">
        <v>252</v>
      </c>
      <c r="C32" s="70">
        <v>7.5</v>
      </c>
      <c r="D32" s="70">
        <v>7</v>
      </c>
      <c r="E32" s="70">
        <v>5.5</v>
      </c>
      <c r="F32" s="70">
        <v>8</v>
      </c>
      <c r="G32" s="121">
        <v>7</v>
      </c>
      <c r="H32" s="122">
        <v>7.75</v>
      </c>
      <c r="I32" s="72">
        <f aca="true" t="shared" si="2" ref="I32:I72">(F32+G32+H32)/3</f>
        <v>7.583333333333333</v>
      </c>
      <c r="J32" s="119">
        <f aca="true" t="shared" si="3" ref="J32:J72">C32+D32+E32+F32+G32+H32</f>
        <v>42.75</v>
      </c>
      <c r="K32" s="118" t="s">
        <v>42</v>
      </c>
      <c r="L32" s="118">
        <v>380213</v>
      </c>
    </row>
    <row r="33" spans="1:12" ht="18" customHeight="1">
      <c r="A33" s="120">
        <v>30</v>
      </c>
      <c r="B33" s="69" t="s">
        <v>254</v>
      </c>
      <c r="C33" s="70">
        <v>6</v>
      </c>
      <c r="D33" s="70">
        <v>8.5</v>
      </c>
      <c r="E33" s="70">
        <v>3</v>
      </c>
      <c r="F33" s="70">
        <v>9</v>
      </c>
      <c r="G33" s="121">
        <v>6</v>
      </c>
      <c r="H33" s="122">
        <v>7.25</v>
      </c>
      <c r="I33" s="72">
        <f t="shared" si="2"/>
        <v>7.416666666666667</v>
      </c>
      <c r="J33" s="119">
        <f t="shared" si="3"/>
        <v>39.75</v>
      </c>
      <c r="K33" s="118" t="s">
        <v>42</v>
      </c>
      <c r="L33" s="118">
        <v>380215</v>
      </c>
    </row>
    <row r="34" spans="1:12" ht="18" customHeight="1">
      <c r="A34" s="120">
        <v>31</v>
      </c>
      <c r="B34" s="69" t="s">
        <v>266</v>
      </c>
      <c r="C34" s="70">
        <v>8</v>
      </c>
      <c r="D34" s="70">
        <v>7.5</v>
      </c>
      <c r="E34" s="70">
        <v>7.5</v>
      </c>
      <c r="F34" s="70">
        <v>8</v>
      </c>
      <c r="G34" s="121">
        <v>8.25</v>
      </c>
      <c r="H34" s="122">
        <v>8.75</v>
      </c>
      <c r="I34" s="72">
        <f t="shared" si="2"/>
        <v>8.333333333333334</v>
      </c>
      <c r="J34" s="119">
        <f t="shared" si="3"/>
        <v>48</v>
      </c>
      <c r="K34" s="118" t="s">
        <v>42</v>
      </c>
      <c r="L34" s="118">
        <v>380227</v>
      </c>
    </row>
    <row r="35" spans="1:12" ht="18" customHeight="1">
      <c r="A35" s="120">
        <v>32</v>
      </c>
      <c r="B35" s="69" t="s">
        <v>272</v>
      </c>
      <c r="C35" s="70">
        <v>7</v>
      </c>
      <c r="D35" s="70">
        <v>6</v>
      </c>
      <c r="E35" s="70">
        <v>4.25</v>
      </c>
      <c r="F35" s="70">
        <v>5.5</v>
      </c>
      <c r="G35" s="121">
        <v>6</v>
      </c>
      <c r="H35" s="122">
        <v>7</v>
      </c>
      <c r="I35" s="72">
        <f t="shared" si="2"/>
        <v>6.166666666666667</v>
      </c>
      <c r="J35" s="119">
        <f t="shared" si="3"/>
        <v>35.75</v>
      </c>
      <c r="K35" s="118" t="s">
        <v>42</v>
      </c>
      <c r="L35" s="118">
        <v>380234</v>
      </c>
    </row>
    <row r="36" spans="1:12" ht="18" customHeight="1">
      <c r="A36" s="120">
        <v>33</v>
      </c>
      <c r="B36" s="69" t="s">
        <v>282</v>
      </c>
      <c r="C36" s="70">
        <v>8</v>
      </c>
      <c r="D36" s="70">
        <v>7</v>
      </c>
      <c r="E36" s="70">
        <v>5</v>
      </c>
      <c r="F36" s="70">
        <v>7.25</v>
      </c>
      <c r="G36" s="121">
        <v>6.25</v>
      </c>
      <c r="H36" s="122">
        <v>7</v>
      </c>
      <c r="I36" s="72">
        <f t="shared" si="2"/>
        <v>6.833333333333333</v>
      </c>
      <c r="J36" s="119">
        <f t="shared" si="3"/>
        <v>40.5</v>
      </c>
      <c r="K36" s="118" t="s">
        <v>42</v>
      </c>
      <c r="L36" s="118">
        <v>380245</v>
      </c>
    </row>
    <row r="37" spans="1:12" ht="18" customHeight="1">
      <c r="A37" s="120">
        <v>34</v>
      </c>
      <c r="B37" s="69" t="s">
        <v>284</v>
      </c>
      <c r="C37" s="70">
        <v>7</v>
      </c>
      <c r="D37" s="70">
        <v>5.5</v>
      </c>
      <c r="E37" s="70">
        <v>4</v>
      </c>
      <c r="F37" s="70">
        <v>3.75</v>
      </c>
      <c r="G37" s="121">
        <v>5.75</v>
      </c>
      <c r="H37" s="122">
        <v>6.75</v>
      </c>
      <c r="I37" s="72">
        <f t="shared" si="2"/>
        <v>5.416666666666667</v>
      </c>
      <c r="J37" s="119">
        <f t="shared" si="3"/>
        <v>32.75</v>
      </c>
      <c r="K37" s="118" t="s">
        <v>42</v>
      </c>
      <c r="L37" s="118">
        <v>380247</v>
      </c>
    </row>
    <row r="38" spans="1:12" ht="18" customHeight="1">
      <c r="A38" s="120">
        <v>35</v>
      </c>
      <c r="B38" s="69" t="s">
        <v>299</v>
      </c>
      <c r="C38" s="70">
        <v>8</v>
      </c>
      <c r="D38" s="70">
        <v>7</v>
      </c>
      <c r="E38" s="70">
        <v>9</v>
      </c>
      <c r="F38" s="70">
        <v>8</v>
      </c>
      <c r="G38" s="121">
        <v>9</v>
      </c>
      <c r="H38" s="122">
        <v>8</v>
      </c>
      <c r="I38" s="72">
        <f t="shared" si="2"/>
        <v>8.333333333333334</v>
      </c>
      <c r="J38" s="119">
        <f t="shared" si="3"/>
        <v>49</v>
      </c>
      <c r="K38" s="118" t="s">
        <v>42</v>
      </c>
      <c r="L38" s="118">
        <v>380262</v>
      </c>
    </row>
    <row r="39" spans="1:12" ht="18" customHeight="1">
      <c r="A39" s="120">
        <v>36</v>
      </c>
      <c r="B39" s="69" t="s">
        <v>306</v>
      </c>
      <c r="C39" s="70">
        <v>7.5</v>
      </c>
      <c r="D39" s="70">
        <v>6.5</v>
      </c>
      <c r="E39" s="70">
        <v>6</v>
      </c>
      <c r="F39" s="70">
        <v>5.5</v>
      </c>
      <c r="G39" s="121">
        <v>6.25</v>
      </c>
      <c r="H39" s="122">
        <v>3.25</v>
      </c>
      <c r="I39" s="72">
        <f t="shared" si="2"/>
        <v>5</v>
      </c>
      <c r="J39" s="119">
        <f t="shared" si="3"/>
        <v>35</v>
      </c>
      <c r="K39" s="118" t="s">
        <v>42</v>
      </c>
      <c r="L39" s="118">
        <v>380269</v>
      </c>
    </row>
    <row r="40" spans="1:12" ht="18" customHeight="1">
      <c r="A40" s="120">
        <v>37</v>
      </c>
      <c r="B40" s="69" t="s">
        <v>309</v>
      </c>
      <c r="C40" s="70">
        <v>6.5</v>
      </c>
      <c r="D40" s="70">
        <v>6.5</v>
      </c>
      <c r="E40" s="70">
        <v>6.5</v>
      </c>
      <c r="F40" s="70">
        <v>6</v>
      </c>
      <c r="G40" s="121">
        <v>6.25</v>
      </c>
      <c r="H40" s="122">
        <v>6.25</v>
      </c>
      <c r="I40" s="72">
        <f t="shared" si="2"/>
        <v>6.166666666666667</v>
      </c>
      <c r="J40" s="119">
        <f t="shared" si="3"/>
        <v>38</v>
      </c>
      <c r="K40" s="118" t="s">
        <v>42</v>
      </c>
      <c r="L40" s="118">
        <v>380272</v>
      </c>
    </row>
    <row r="41" spans="1:12" ht="18" customHeight="1">
      <c r="A41" s="120">
        <v>38</v>
      </c>
      <c r="B41" s="69" t="s">
        <v>317</v>
      </c>
      <c r="C41" s="70">
        <v>7.5</v>
      </c>
      <c r="D41" s="70">
        <v>4.5</v>
      </c>
      <c r="E41" s="70">
        <v>7</v>
      </c>
      <c r="F41" s="70">
        <v>5</v>
      </c>
      <c r="G41" s="121">
        <v>6.25</v>
      </c>
      <c r="H41" s="122">
        <v>6.25</v>
      </c>
      <c r="I41" s="72">
        <f t="shared" si="2"/>
        <v>5.833333333333333</v>
      </c>
      <c r="J41" s="119">
        <f t="shared" si="3"/>
        <v>36.5</v>
      </c>
      <c r="K41" s="118" t="s">
        <v>42</v>
      </c>
      <c r="L41" s="118">
        <v>380280</v>
      </c>
    </row>
    <row r="42" spans="1:12" ht="18" customHeight="1">
      <c r="A42" s="120">
        <v>39</v>
      </c>
      <c r="B42" s="69" t="s">
        <v>320</v>
      </c>
      <c r="C42" s="70">
        <v>6.5</v>
      </c>
      <c r="D42" s="70">
        <v>6.5</v>
      </c>
      <c r="E42" s="70">
        <v>5</v>
      </c>
      <c r="F42" s="70">
        <v>6</v>
      </c>
      <c r="G42" s="121">
        <v>6</v>
      </c>
      <c r="H42" s="122">
        <v>6.75</v>
      </c>
      <c r="I42" s="72">
        <f t="shared" si="2"/>
        <v>6.25</v>
      </c>
      <c r="J42" s="119">
        <f t="shared" si="3"/>
        <v>36.75</v>
      </c>
      <c r="K42" s="118" t="s">
        <v>42</v>
      </c>
      <c r="L42" s="118">
        <v>380283</v>
      </c>
    </row>
    <row r="43" spans="1:12" ht="18" customHeight="1">
      <c r="A43" s="120">
        <v>40</v>
      </c>
      <c r="B43" s="69" t="s">
        <v>329</v>
      </c>
      <c r="C43" s="70">
        <v>5.5</v>
      </c>
      <c r="D43" s="70">
        <v>8.5</v>
      </c>
      <c r="E43" s="70">
        <v>6.5</v>
      </c>
      <c r="F43" s="70">
        <v>6</v>
      </c>
      <c r="G43" s="121">
        <v>7</v>
      </c>
      <c r="H43" s="122">
        <v>6.25</v>
      </c>
      <c r="I43" s="72">
        <f t="shared" si="2"/>
        <v>6.416666666666667</v>
      </c>
      <c r="J43" s="119">
        <f t="shared" si="3"/>
        <v>39.75</v>
      </c>
      <c r="K43" s="118" t="s">
        <v>42</v>
      </c>
      <c r="L43" s="118">
        <v>380292</v>
      </c>
    </row>
    <row r="44" spans="1:12" ht="18" customHeight="1">
      <c r="A44" s="120">
        <v>41</v>
      </c>
      <c r="B44" s="69" t="s">
        <v>335</v>
      </c>
      <c r="C44" s="70">
        <v>6.5</v>
      </c>
      <c r="D44" s="70">
        <v>7</v>
      </c>
      <c r="E44" s="70">
        <v>5</v>
      </c>
      <c r="F44" s="70">
        <v>6.25</v>
      </c>
      <c r="G44" s="121">
        <v>5.75</v>
      </c>
      <c r="H44" s="122">
        <v>4</v>
      </c>
      <c r="I44" s="72">
        <f t="shared" si="2"/>
        <v>5.333333333333333</v>
      </c>
      <c r="J44" s="119">
        <f t="shared" si="3"/>
        <v>34.5</v>
      </c>
      <c r="K44" s="118" t="s">
        <v>42</v>
      </c>
      <c r="L44" s="118">
        <v>380298</v>
      </c>
    </row>
    <row r="45" spans="1:12" ht="18" customHeight="1">
      <c r="A45" s="120">
        <v>42</v>
      </c>
      <c r="B45" s="69" t="s">
        <v>52</v>
      </c>
      <c r="C45" s="70">
        <v>6</v>
      </c>
      <c r="D45" s="70">
        <v>5.75</v>
      </c>
      <c r="E45" s="70">
        <v>7.5</v>
      </c>
      <c r="F45" s="70">
        <v>5</v>
      </c>
      <c r="G45" s="121">
        <v>6.75</v>
      </c>
      <c r="H45" s="122">
        <v>7.75</v>
      </c>
      <c r="I45" s="72">
        <f t="shared" si="2"/>
        <v>6.5</v>
      </c>
      <c r="J45" s="119">
        <f t="shared" si="3"/>
        <v>38.75</v>
      </c>
      <c r="K45" s="118" t="s">
        <v>53</v>
      </c>
      <c r="L45" s="118">
        <v>380010</v>
      </c>
    </row>
    <row r="46" spans="1:12" ht="18" customHeight="1">
      <c r="A46" s="120">
        <v>43</v>
      </c>
      <c r="B46" s="69" t="s">
        <v>61</v>
      </c>
      <c r="C46" s="70">
        <v>5</v>
      </c>
      <c r="D46" s="70">
        <v>6.5</v>
      </c>
      <c r="E46" s="70">
        <v>5</v>
      </c>
      <c r="F46" s="70">
        <v>2</v>
      </c>
      <c r="G46" s="121">
        <v>4.75</v>
      </c>
      <c r="H46" s="122">
        <v>5</v>
      </c>
      <c r="I46" s="72">
        <f t="shared" si="2"/>
        <v>3.9166666666666665</v>
      </c>
      <c r="J46" s="119">
        <f t="shared" si="3"/>
        <v>28.25</v>
      </c>
      <c r="K46" s="118" t="s">
        <v>53</v>
      </c>
      <c r="L46" s="118">
        <v>380019</v>
      </c>
    </row>
    <row r="47" spans="1:12" ht="18" customHeight="1">
      <c r="A47" s="120">
        <v>44</v>
      </c>
      <c r="B47" s="69" t="s">
        <v>72</v>
      </c>
      <c r="C47" s="70">
        <v>5</v>
      </c>
      <c r="D47" s="70">
        <v>7.5</v>
      </c>
      <c r="E47" s="70">
        <v>8</v>
      </c>
      <c r="F47" s="70">
        <v>5.5</v>
      </c>
      <c r="G47" s="121">
        <v>7.75</v>
      </c>
      <c r="H47" s="122">
        <v>8.25</v>
      </c>
      <c r="I47" s="72">
        <f t="shared" si="2"/>
        <v>7.166666666666667</v>
      </c>
      <c r="J47" s="119">
        <f t="shared" si="3"/>
        <v>42</v>
      </c>
      <c r="K47" s="118" t="s">
        <v>53</v>
      </c>
      <c r="L47" s="118">
        <v>380031</v>
      </c>
    </row>
    <row r="48" spans="1:12" ht="18" customHeight="1">
      <c r="A48" s="120">
        <v>45</v>
      </c>
      <c r="B48" s="69" t="s">
        <v>74</v>
      </c>
      <c r="C48" s="70">
        <v>5</v>
      </c>
      <c r="D48" s="70">
        <v>5</v>
      </c>
      <c r="E48" s="70">
        <v>9.5</v>
      </c>
      <c r="F48" s="70">
        <v>4.5</v>
      </c>
      <c r="G48" s="121">
        <v>8.25</v>
      </c>
      <c r="H48" s="122">
        <v>7</v>
      </c>
      <c r="I48" s="72">
        <f t="shared" si="2"/>
        <v>6.583333333333333</v>
      </c>
      <c r="J48" s="119">
        <f t="shared" si="3"/>
        <v>39.25</v>
      </c>
      <c r="K48" s="118" t="s">
        <v>53</v>
      </c>
      <c r="L48" s="118">
        <v>380033</v>
      </c>
    </row>
    <row r="49" spans="1:12" ht="18" customHeight="1">
      <c r="A49" s="120">
        <v>46</v>
      </c>
      <c r="B49" s="69" t="s">
        <v>82</v>
      </c>
      <c r="C49" s="70">
        <v>6</v>
      </c>
      <c r="D49" s="70">
        <v>6</v>
      </c>
      <c r="E49" s="70">
        <v>6</v>
      </c>
      <c r="F49" s="70">
        <v>3</v>
      </c>
      <c r="G49" s="121">
        <v>6.25</v>
      </c>
      <c r="H49" s="122">
        <v>6.75</v>
      </c>
      <c r="I49" s="72">
        <f t="shared" si="2"/>
        <v>5.333333333333333</v>
      </c>
      <c r="J49" s="119">
        <f t="shared" si="3"/>
        <v>34</v>
      </c>
      <c r="K49" s="118" t="s">
        <v>53</v>
      </c>
      <c r="L49" s="118">
        <v>380041</v>
      </c>
    </row>
    <row r="50" spans="1:12" ht="18" customHeight="1">
      <c r="A50" s="120">
        <v>47</v>
      </c>
      <c r="B50" s="69" t="s">
        <v>85</v>
      </c>
      <c r="C50" s="70">
        <v>5</v>
      </c>
      <c r="D50" s="70">
        <v>6</v>
      </c>
      <c r="E50" s="70">
        <v>5</v>
      </c>
      <c r="F50" s="70">
        <v>5.5</v>
      </c>
      <c r="G50" s="121">
        <v>6.25</v>
      </c>
      <c r="H50" s="122">
        <v>6.75</v>
      </c>
      <c r="I50" s="72">
        <f t="shared" si="2"/>
        <v>6.166666666666667</v>
      </c>
      <c r="J50" s="119">
        <f t="shared" si="3"/>
        <v>34.5</v>
      </c>
      <c r="K50" s="118" t="s">
        <v>53</v>
      </c>
      <c r="L50" s="118">
        <v>380044</v>
      </c>
    </row>
    <row r="51" spans="1:12" ht="18" customHeight="1">
      <c r="A51" s="120">
        <v>48</v>
      </c>
      <c r="B51" s="69" t="s">
        <v>88</v>
      </c>
      <c r="C51" s="70">
        <v>3.5</v>
      </c>
      <c r="D51" s="70">
        <v>7</v>
      </c>
      <c r="E51" s="70">
        <v>8</v>
      </c>
      <c r="F51" s="70">
        <v>3.5</v>
      </c>
      <c r="G51" s="121">
        <v>5.75</v>
      </c>
      <c r="H51" s="122">
        <v>5.75</v>
      </c>
      <c r="I51" s="72">
        <f t="shared" si="2"/>
        <v>5</v>
      </c>
      <c r="J51" s="119">
        <f t="shared" si="3"/>
        <v>33.5</v>
      </c>
      <c r="K51" s="118" t="s">
        <v>53</v>
      </c>
      <c r="L51" s="118">
        <v>380047</v>
      </c>
    </row>
    <row r="52" spans="1:12" ht="18" customHeight="1">
      <c r="A52" s="120">
        <v>49</v>
      </c>
      <c r="B52" s="69" t="s">
        <v>91</v>
      </c>
      <c r="C52" s="70">
        <v>5.5</v>
      </c>
      <c r="D52" s="70">
        <v>8</v>
      </c>
      <c r="E52" s="70">
        <v>8</v>
      </c>
      <c r="F52" s="70">
        <v>7.5</v>
      </c>
      <c r="G52" s="121">
        <v>9</v>
      </c>
      <c r="H52" s="122">
        <v>8.25</v>
      </c>
      <c r="I52" s="72">
        <f t="shared" si="2"/>
        <v>8.25</v>
      </c>
      <c r="J52" s="119">
        <f t="shared" si="3"/>
        <v>46.25</v>
      </c>
      <c r="K52" s="118" t="s">
        <v>53</v>
      </c>
      <c r="L52" s="118">
        <v>380050</v>
      </c>
    </row>
    <row r="53" spans="1:12" ht="18" customHeight="1">
      <c r="A53" s="120">
        <v>50</v>
      </c>
      <c r="B53" s="69" t="s">
        <v>92</v>
      </c>
      <c r="C53" s="70">
        <v>6</v>
      </c>
      <c r="D53" s="70">
        <v>7</v>
      </c>
      <c r="E53" s="70">
        <v>7.5</v>
      </c>
      <c r="F53" s="70">
        <v>3.5</v>
      </c>
      <c r="G53" s="121">
        <v>6.25</v>
      </c>
      <c r="H53" s="122">
        <v>6.75</v>
      </c>
      <c r="I53" s="72">
        <f t="shared" si="2"/>
        <v>5.5</v>
      </c>
      <c r="J53" s="119">
        <f t="shared" si="3"/>
        <v>37</v>
      </c>
      <c r="K53" s="118" t="s">
        <v>53</v>
      </c>
      <c r="L53" s="118">
        <v>380051</v>
      </c>
    </row>
    <row r="54" spans="1:12" ht="18" customHeight="1">
      <c r="A54" s="120">
        <v>51</v>
      </c>
      <c r="B54" s="69" t="s">
        <v>94</v>
      </c>
      <c r="C54" s="70">
        <v>5</v>
      </c>
      <c r="D54" s="70">
        <v>6</v>
      </c>
      <c r="E54" s="70">
        <v>3.5</v>
      </c>
      <c r="F54" s="70">
        <v>1</v>
      </c>
      <c r="G54" s="121">
        <v>7.25</v>
      </c>
      <c r="H54" s="122">
        <v>6.75</v>
      </c>
      <c r="I54" s="72">
        <f t="shared" si="2"/>
        <v>5</v>
      </c>
      <c r="J54" s="119">
        <f t="shared" si="3"/>
        <v>29.5</v>
      </c>
      <c r="K54" s="118" t="s">
        <v>53</v>
      </c>
      <c r="L54" s="118">
        <v>380054</v>
      </c>
    </row>
    <row r="55" spans="1:12" ht="18" customHeight="1">
      <c r="A55" s="120">
        <v>52</v>
      </c>
      <c r="B55" s="69" t="s">
        <v>95</v>
      </c>
      <c r="C55" s="70">
        <v>5.5</v>
      </c>
      <c r="D55" s="70">
        <v>8.5</v>
      </c>
      <c r="E55" s="70">
        <v>5.5</v>
      </c>
      <c r="F55" s="70">
        <v>5.75</v>
      </c>
      <c r="G55" s="121">
        <v>6.75</v>
      </c>
      <c r="H55" s="122">
        <v>7</v>
      </c>
      <c r="I55" s="72">
        <f t="shared" si="2"/>
        <v>6.5</v>
      </c>
      <c r="J55" s="119">
        <f t="shared" si="3"/>
        <v>39</v>
      </c>
      <c r="K55" s="118" t="s">
        <v>53</v>
      </c>
      <c r="L55" s="118">
        <v>380055</v>
      </c>
    </row>
    <row r="56" spans="1:12" ht="18" customHeight="1">
      <c r="A56" s="120">
        <v>53</v>
      </c>
      <c r="B56" s="69" t="s">
        <v>106</v>
      </c>
      <c r="C56" s="70">
        <v>6</v>
      </c>
      <c r="D56" s="70">
        <v>6.5</v>
      </c>
      <c r="E56" s="70">
        <v>5</v>
      </c>
      <c r="F56" s="70">
        <v>4.5</v>
      </c>
      <c r="G56" s="121">
        <v>5.75</v>
      </c>
      <c r="H56" s="122">
        <v>5.25</v>
      </c>
      <c r="I56" s="72">
        <f t="shared" si="2"/>
        <v>5.166666666666667</v>
      </c>
      <c r="J56" s="119">
        <f t="shared" si="3"/>
        <v>33</v>
      </c>
      <c r="K56" s="118" t="s">
        <v>53</v>
      </c>
      <c r="L56" s="118">
        <v>380066</v>
      </c>
    </row>
    <row r="57" spans="1:12" ht="18" customHeight="1">
      <c r="A57" s="120">
        <v>54</v>
      </c>
      <c r="B57" s="69" t="s">
        <v>113</v>
      </c>
      <c r="C57" s="70">
        <v>6</v>
      </c>
      <c r="D57" s="70">
        <v>3.5</v>
      </c>
      <c r="E57" s="70">
        <v>4</v>
      </c>
      <c r="F57" s="70">
        <v>1.75</v>
      </c>
      <c r="G57" s="121">
        <v>6.75</v>
      </c>
      <c r="H57" s="122">
        <v>5.25</v>
      </c>
      <c r="I57" s="72">
        <f t="shared" si="2"/>
        <v>4.583333333333333</v>
      </c>
      <c r="J57" s="119">
        <f t="shared" si="3"/>
        <v>27.25</v>
      </c>
      <c r="K57" s="118" t="s">
        <v>53</v>
      </c>
      <c r="L57" s="118">
        <v>380073</v>
      </c>
    </row>
    <row r="58" spans="1:12" ht="18" customHeight="1">
      <c r="A58" s="120">
        <v>55</v>
      </c>
      <c r="B58" s="69" t="s">
        <v>115</v>
      </c>
      <c r="C58" s="70">
        <v>6.5</v>
      </c>
      <c r="D58" s="70">
        <v>4.5</v>
      </c>
      <c r="E58" s="70">
        <v>6</v>
      </c>
      <c r="F58" s="70">
        <v>1.25</v>
      </c>
      <c r="G58" s="121">
        <v>4</v>
      </c>
      <c r="H58" s="122">
        <v>4</v>
      </c>
      <c r="I58" s="72">
        <f t="shared" si="2"/>
        <v>3.0833333333333335</v>
      </c>
      <c r="J58" s="119">
        <f t="shared" si="3"/>
        <v>26.25</v>
      </c>
      <c r="K58" s="118" t="s">
        <v>53</v>
      </c>
      <c r="L58" s="118">
        <v>380075</v>
      </c>
    </row>
    <row r="59" spans="1:12" ht="18" customHeight="1">
      <c r="A59" s="120">
        <v>56</v>
      </c>
      <c r="B59" s="69" t="s">
        <v>125</v>
      </c>
      <c r="C59" s="70">
        <v>6</v>
      </c>
      <c r="D59" s="70">
        <v>5</v>
      </c>
      <c r="E59" s="70">
        <v>5</v>
      </c>
      <c r="F59" s="70">
        <v>4.75</v>
      </c>
      <c r="G59" s="121">
        <v>5</v>
      </c>
      <c r="H59" s="122">
        <v>5</v>
      </c>
      <c r="I59" s="72">
        <f t="shared" si="2"/>
        <v>4.916666666666667</v>
      </c>
      <c r="J59" s="119">
        <f t="shared" si="3"/>
        <v>30.75</v>
      </c>
      <c r="K59" s="118" t="s">
        <v>53</v>
      </c>
      <c r="L59" s="118">
        <v>380085</v>
      </c>
    </row>
    <row r="60" spans="1:12" ht="18" customHeight="1">
      <c r="A60" s="120">
        <v>57</v>
      </c>
      <c r="B60" s="69" t="s">
        <v>126</v>
      </c>
      <c r="C60" s="70">
        <v>5</v>
      </c>
      <c r="D60" s="70">
        <v>7</v>
      </c>
      <c r="E60" s="70">
        <v>5</v>
      </c>
      <c r="F60" s="70">
        <v>4.75</v>
      </c>
      <c r="G60" s="121">
        <v>8.25</v>
      </c>
      <c r="H60" s="122">
        <v>4.25</v>
      </c>
      <c r="I60" s="72">
        <f t="shared" si="2"/>
        <v>5.75</v>
      </c>
      <c r="J60" s="119">
        <f t="shared" si="3"/>
        <v>34.25</v>
      </c>
      <c r="K60" s="118" t="s">
        <v>53</v>
      </c>
      <c r="L60" s="118">
        <v>380086</v>
      </c>
    </row>
    <row r="61" spans="1:12" ht="18" customHeight="1">
      <c r="A61" s="120">
        <v>58</v>
      </c>
      <c r="B61" s="69" t="s">
        <v>135</v>
      </c>
      <c r="C61" s="70">
        <v>5.5</v>
      </c>
      <c r="D61" s="70">
        <v>6</v>
      </c>
      <c r="E61" s="70">
        <v>6.5</v>
      </c>
      <c r="F61" s="70">
        <v>5.25</v>
      </c>
      <c r="G61" s="121">
        <v>6.75</v>
      </c>
      <c r="H61" s="122">
        <v>6.25</v>
      </c>
      <c r="I61" s="72">
        <f t="shared" si="2"/>
        <v>6.083333333333333</v>
      </c>
      <c r="J61" s="119">
        <f t="shared" si="3"/>
        <v>36.25</v>
      </c>
      <c r="K61" s="118" t="s">
        <v>53</v>
      </c>
      <c r="L61" s="118">
        <v>380095</v>
      </c>
    </row>
    <row r="62" spans="1:12" ht="18" customHeight="1">
      <c r="A62" s="120">
        <v>59</v>
      </c>
      <c r="B62" s="69" t="s">
        <v>140</v>
      </c>
      <c r="C62" s="70">
        <v>7</v>
      </c>
      <c r="D62" s="70">
        <v>7.75</v>
      </c>
      <c r="E62" s="70">
        <v>7</v>
      </c>
      <c r="F62" s="70">
        <v>2.5</v>
      </c>
      <c r="G62" s="121">
        <v>4</v>
      </c>
      <c r="H62" s="122">
        <v>8.75</v>
      </c>
      <c r="I62" s="72">
        <f t="shared" si="2"/>
        <v>5.083333333333333</v>
      </c>
      <c r="J62" s="119">
        <f t="shared" si="3"/>
        <v>37</v>
      </c>
      <c r="K62" s="118" t="s">
        <v>53</v>
      </c>
      <c r="L62" s="118">
        <v>380100</v>
      </c>
    </row>
    <row r="63" spans="1:12" ht="18" customHeight="1">
      <c r="A63" s="120">
        <v>60</v>
      </c>
      <c r="B63" s="69" t="s">
        <v>144</v>
      </c>
      <c r="C63" s="70">
        <v>4</v>
      </c>
      <c r="D63" s="70">
        <v>4.75</v>
      </c>
      <c r="E63" s="70">
        <v>4.5</v>
      </c>
      <c r="F63" s="70">
        <v>2.25</v>
      </c>
      <c r="G63" s="121">
        <v>3.25</v>
      </c>
      <c r="H63" s="122">
        <v>5</v>
      </c>
      <c r="I63" s="72">
        <f t="shared" si="2"/>
        <v>3.5</v>
      </c>
      <c r="J63" s="119">
        <f t="shared" si="3"/>
        <v>23.75</v>
      </c>
      <c r="K63" s="118" t="s">
        <v>53</v>
      </c>
      <c r="L63" s="118">
        <v>380104</v>
      </c>
    </row>
    <row r="64" spans="1:12" ht="18" customHeight="1">
      <c r="A64" s="120">
        <v>61</v>
      </c>
      <c r="B64" s="69" t="s">
        <v>145</v>
      </c>
      <c r="C64" s="70">
        <v>6</v>
      </c>
      <c r="D64" s="70">
        <v>6</v>
      </c>
      <c r="E64" s="70">
        <v>6</v>
      </c>
      <c r="F64" s="70">
        <v>4</v>
      </c>
      <c r="G64" s="121">
        <v>6</v>
      </c>
      <c r="H64" s="122">
        <v>6</v>
      </c>
      <c r="I64" s="72">
        <f t="shared" si="2"/>
        <v>5.333333333333333</v>
      </c>
      <c r="J64" s="119">
        <f t="shared" si="3"/>
        <v>34</v>
      </c>
      <c r="K64" s="118" t="s">
        <v>53</v>
      </c>
      <c r="L64" s="118">
        <v>380105</v>
      </c>
    </row>
    <row r="65" spans="1:12" ht="18" customHeight="1">
      <c r="A65" s="120">
        <v>62</v>
      </c>
      <c r="B65" s="69" t="s">
        <v>147</v>
      </c>
      <c r="C65" s="70">
        <v>7</v>
      </c>
      <c r="D65" s="70">
        <v>8</v>
      </c>
      <c r="E65" s="70">
        <v>8</v>
      </c>
      <c r="F65" s="70">
        <v>8.75</v>
      </c>
      <c r="G65" s="121">
        <v>8</v>
      </c>
      <c r="H65" s="122">
        <v>9</v>
      </c>
      <c r="I65" s="72">
        <f t="shared" si="2"/>
        <v>8.583333333333334</v>
      </c>
      <c r="J65" s="119">
        <f t="shared" si="3"/>
        <v>48.75</v>
      </c>
      <c r="K65" s="118" t="s">
        <v>53</v>
      </c>
      <c r="L65" s="118">
        <v>380107</v>
      </c>
    </row>
    <row r="66" spans="1:12" ht="18" customHeight="1">
      <c r="A66" s="120">
        <v>63</v>
      </c>
      <c r="B66" s="69" t="s">
        <v>148</v>
      </c>
      <c r="C66" s="70">
        <v>6</v>
      </c>
      <c r="D66" s="70">
        <v>4</v>
      </c>
      <c r="E66" s="70">
        <v>3.5</v>
      </c>
      <c r="F66" s="70">
        <v>2.5</v>
      </c>
      <c r="G66" s="121">
        <v>6</v>
      </c>
      <c r="H66" s="122">
        <v>4</v>
      </c>
      <c r="I66" s="72">
        <f t="shared" si="2"/>
        <v>4.166666666666667</v>
      </c>
      <c r="J66" s="119">
        <f t="shared" si="3"/>
        <v>26</v>
      </c>
      <c r="K66" s="118" t="s">
        <v>53</v>
      </c>
      <c r="L66" s="118">
        <v>380108</v>
      </c>
    </row>
    <row r="67" spans="1:12" ht="18" customHeight="1">
      <c r="A67" s="120">
        <v>64</v>
      </c>
      <c r="B67" s="69" t="s">
        <v>158</v>
      </c>
      <c r="C67" s="70">
        <v>6.5</v>
      </c>
      <c r="D67" s="70">
        <v>6.5</v>
      </c>
      <c r="E67" s="70">
        <v>3</v>
      </c>
      <c r="F67" s="70">
        <v>2.25</v>
      </c>
      <c r="G67" s="121">
        <v>6.75</v>
      </c>
      <c r="H67" s="122">
        <v>5.75</v>
      </c>
      <c r="I67" s="72">
        <f t="shared" si="2"/>
        <v>4.916666666666667</v>
      </c>
      <c r="J67" s="119">
        <f t="shared" si="3"/>
        <v>30.75</v>
      </c>
      <c r="K67" s="118" t="s">
        <v>53</v>
      </c>
      <c r="L67" s="118">
        <v>380118</v>
      </c>
    </row>
    <row r="68" spans="1:12" ht="18" customHeight="1">
      <c r="A68" s="120">
        <v>65</v>
      </c>
      <c r="B68" s="69" t="s">
        <v>200</v>
      </c>
      <c r="C68" s="70">
        <v>7</v>
      </c>
      <c r="D68" s="70">
        <v>6.5</v>
      </c>
      <c r="E68" s="70">
        <v>8</v>
      </c>
      <c r="F68" s="70">
        <v>7</v>
      </c>
      <c r="G68" s="121">
        <v>8</v>
      </c>
      <c r="H68" s="122">
        <v>6.75</v>
      </c>
      <c r="I68" s="72">
        <f t="shared" si="2"/>
        <v>7.25</v>
      </c>
      <c r="J68" s="119">
        <f t="shared" si="3"/>
        <v>43.25</v>
      </c>
      <c r="K68" s="118" t="s">
        <v>53</v>
      </c>
      <c r="L68" s="118">
        <v>380161</v>
      </c>
    </row>
    <row r="69" spans="1:12" ht="18" customHeight="1">
      <c r="A69" s="120">
        <v>66</v>
      </c>
      <c r="B69" s="69" t="s">
        <v>201</v>
      </c>
      <c r="C69" s="70">
        <v>7</v>
      </c>
      <c r="D69" s="70">
        <v>6</v>
      </c>
      <c r="E69" s="70">
        <v>5</v>
      </c>
      <c r="F69" s="70">
        <v>6.75</v>
      </c>
      <c r="G69" s="121">
        <v>5</v>
      </c>
      <c r="H69" s="122">
        <v>5.75</v>
      </c>
      <c r="I69" s="72">
        <f t="shared" si="2"/>
        <v>5.833333333333333</v>
      </c>
      <c r="J69" s="119">
        <f t="shared" si="3"/>
        <v>35.5</v>
      </c>
      <c r="K69" s="118" t="s">
        <v>53</v>
      </c>
      <c r="L69" s="118">
        <v>380162</v>
      </c>
    </row>
    <row r="70" spans="1:12" ht="18" customHeight="1">
      <c r="A70" s="120">
        <v>67</v>
      </c>
      <c r="B70" s="69" t="s">
        <v>206</v>
      </c>
      <c r="C70" s="70">
        <v>7</v>
      </c>
      <c r="D70" s="70">
        <v>6.5</v>
      </c>
      <c r="E70" s="70">
        <v>8</v>
      </c>
      <c r="F70" s="70">
        <v>6.75</v>
      </c>
      <c r="G70" s="121">
        <v>8</v>
      </c>
      <c r="H70" s="122">
        <v>7.25</v>
      </c>
      <c r="I70" s="72">
        <f t="shared" si="2"/>
        <v>7.333333333333333</v>
      </c>
      <c r="J70" s="119">
        <f t="shared" si="3"/>
        <v>43.5</v>
      </c>
      <c r="K70" s="118" t="s">
        <v>53</v>
      </c>
      <c r="L70" s="118">
        <v>380167</v>
      </c>
    </row>
    <row r="71" spans="1:12" ht="18" customHeight="1">
      <c r="A71" s="120">
        <v>68</v>
      </c>
      <c r="B71" s="69" t="s">
        <v>215</v>
      </c>
      <c r="C71" s="70">
        <v>7</v>
      </c>
      <c r="D71" s="70">
        <v>6</v>
      </c>
      <c r="E71" s="70">
        <v>5</v>
      </c>
      <c r="F71" s="70">
        <v>1.5</v>
      </c>
      <c r="G71" s="121">
        <v>5.75</v>
      </c>
      <c r="H71" s="122">
        <v>5</v>
      </c>
      <c r="I71" s="72">
        <f t="shared" si="2"/>
        <v>4.083333333333333</v>
      </c>
      <c r="J71" s="119">
        <f t="shared" si="3"/>
        <v>30.25</v>
      </c>
      <c r="K71" s="118" t="s">
        <v>53</v>
      </c>
      <c r="L71" s="118">
        <v>380176</v>
      </c>
    </row>
    <row r="72" spans="1:12" ht="18" customHeight="1">
      <c r="A72" s="120">
        <v>69</v>
      </c>
      <c r="B72" s="69" t="s">
        <v>216</v>
      </c>
      <c r="C72" s="70">
        <v>5</v>
      </c>
      <c r="D72" s="70">
        <v>6</v>
      </c>
      <c r="E72" s="70">
        <v>4</v>
      </c>
      <c r="F72" s="70">
        <v>1.5</v>
      </c>
      <c r="G72" s="121">
        <v>7.25</v>
      </c>
      <c r="H72" s="122">
        <v>6</v>
      </c>
      <c r="I72" s="72">
        <f t="shared" si="2"/>
        <v>4.916666666666667</v>
      </c>
      <c r="J72" s="119">
        <f t="shared" si="3"/>
        <v>29.75</v>
      </c>
      <c r="K72" s="118" t="s">
        <v>53</v>
      </c>
      <c r="L72" s="118">
        <v>380177</v>
      </c>
    </row>
    <row r="73" spans="1:12" ht="18" customHeight="1">
      <c r="A73" s="120">
        <v>70</v>
      </c>
      <c r="B73" s="69" t="s">
        <v>220</v>
      </c>
      <c r="C73" s="70">
        <v>7</v>
      </c>
      <c r="D73" s="70">
        <v>5.5</v>
      </c>
      <c r="E73" s="70">
        <v>5.5</v>
      </c>
      <c r="F73" s="70">
        <v>1.5</v>
      </c>
      <c r="G73" s="121">
        <v>6</v>
      </c>
      <c r="H73" s="122">
        <v>7</v>
      </c>
      <c r="I73" s="72">
        <f aca="true" t="shared" si="4" ref="I73:I119">(F73+G73+H73)/3</f>
        <v>4.833333333333333</v>
      </c>
      <c r="J73" s="119">
        <f aca="true" t="shared" si="5" ref="J73:J119">C73+D73+E73+F73+G73+H73</f>
        <v>32.5</v>
      </c>
      <c r="K73" s="118" t="s">
        <v>53</v>
      </c>
      <c r="L73" s="118">
        <v>380181</v>
      </c>
    </row>
    <row r="74" spans="1:12" ht="18" customHeight="1">
      <c r="A74" s="120">
        <v>71</v>
      </c>
      <c r="B74" s="69" t="s">
        <v>223</v>
      </c>
      <c r="C74" s="70">
        <v>6.5</v>
      </c>
      <c r="D74" s="70">
        <v>4</v>
      </c>
      <c r="E74" s="70">
        <v>4.5</v>
      </c>
      <c r="F74" s="70">
        <v>3</v>
      </c>
      <c r="G74" s="121">
        <v>6</v>
      </c>
      <c r="H74" s="122">
        <v>5</v>
      </c>
      <c r="I74" s="72">
        <f t="shared" si="4"/>
        <v>4.666666666666667</v>
      </c>
      <c r="J74" s="119">
        <f t="shared" si="5"/>
        <v>29</v>
      </c>
      <c r="K74" s="118" t="s">
        <v>53</v>
      </c>
      <c r="L74" s="118">
        <v>380184</v>
      </c>
    </row>
    <row r="75" spans="1:12" ht="18" customHeight="1">
      <c r="A75" s="120">
        <v>72</v>
      </c>
      <c r="B75" s="69" t="s">
        <v>228</v>
      </c>
      <c r="C75" s="70">
        <v>6.5</v>
      </c>
      <c r="D75" s="70">
        <v>8</v>
      </c>
      <c r="E75" s="70">
        <v>6.5</v>
      </c>
      <c r="F75" s="70">
        <v>4</v>
      </c>
      <c r="G75" s="121">
        <v>6.25</v>
      </c>
      <c r="H75" s="122">
        <v>6</v>
      </c>
      <c r="I75" s="72">
        <f t="shared" si="4"/>
        <v>5.416666666666667</v>
      </c>
      <c r="J75" s="119">
        <f t="shared" si="5"/>
        <v>37.25</v>
      </c>
      <c r="K75" s="118" t="s">
        <v>53</v>
      </c>
      <c r="L75" s="118">
        <v>380189</v>
      </c>
    </row>
    <row r="76" spans="1:12" ht="18" customHeight="1">
      <c r="A76" s="120">
        <v>73</v>
      </c>
      <c r="B76" s="69" t="s">
        <v>232</v>
      </c>
      <c r="C76" s="70">
        <v>4</v>
      </c>
      <c r="D76" s="70">
        <v>4.5</v>
      </c>
      <c r="E76" s="70">
        <v>5</v>
      </c>
      <c r="F76" s="70">
        <v>2.5</v>
      </c>
      <c r="G76" s="121">
        <v>5.25</v>
      </c>
      <c r="H76" s="122">
        <v>5</v>
      </c>
      <c r="I76" s="72">
        <f t="shared" si="4"/>
        <v>4.25</v>
      </c>
      <c r="J76" s="119">
        <f t="shared" si="5"/>
        <v>26.25</v>
      </c>
      <c r="K76" s="118" t="s">
        <v>53</v>
      </c>
      <c r="L76" s="118">
        <v>380193</v>
      </c>
    </row>
    <row r="77" spans="1:12" ht="18" customHeight="1">
      <c r="A77" s="120">
        <v>74</v>
      </c>
      <c r="B77" s="69" t="s">
        <v>242</v>
      </c>
      <c r="C77" s="70">
        <v>4.5</v>
      </c>
      <c r="D77" s="70">
        <v>5</v>
      </c>
      <c r="E77" s="70">
        <v>4.5</v>
      </c>
      <c r="F77" s="70">
        <v>3.5</v>
      </c>
      <c r="G77" s="121">
        <v>6</v>
      </c>
      <c r="H77" s="122">
        <v>4.75</v>
      </c>
      <c r="I77" s="72">
        <f t="shared" si="4"/>
        <v>4.75</v>
      </c>
      <c r="J77" s="119">
        <f t="shared" si="5"/>
        <v>28.25</v>
      </c>
      <c r="K77" s="118" t="s">
        <v>53</v>
      </c>
      <c r="L77" s="118">
        <v>380203</v>
      </c>
    </row>
    <row r="78" spans="1:12" ht="18" customHeight="1">
      <c r="A78" s="120">
        <v>75</v>
      </c>
      <c r="B78" s="69" t="s">
        <v>247</v>
      </c>
      <c r="C78" s="70">
        <v>5</v>
      </c>
      <c r="D78" s="70">
        <v>4.5</v>
      </c>
      <c r="E78" s="70">
        <v>4.5</v>
      </c>
      <c r="F78" s="70">
        <v>3.5</v>
      </c>
      <c r="G78" s="121">
        <v>7</v>
      </c>
      <c r="H78" s="122">
        <v>5.25</v>
      </c>
      <c r="I78" s="72">
        <f t="shared" si="4"/>
        <v>5.25</v>
      </c>
      <c r="J78" s="119">
        <f t="shared" si="5"/>
        <v>29.75</v>
      </c>
      <c r="K78" s="118" t="s">
        <v>53</v>
      </c>
      <c r="L78" s="118">
        <v>380208</v>
      </c>
    </row>
    <row r="79" spans="1:12" ht="18" customHeight="1">
      <c r="A79" s="120">
        <v>76</v>
      </c>
      <c r="B79" s="69" t="s">
        <v>262</v>
      </c>
      <c r="C79" s="70">
        <v>5</v>
      </c>
      <c r="D79" s="70">
        <v>7</v>
      </c>
      <c r="E79" s="70">
        <v>3</v>
      </c>
      <c r="F79" s="70">
        <v>4</v>
      </c>
      <c r="G79" s="121">
        <v>5.75</v>
      </c>
      <c r="H79" s="122">
        <v>4.75</v>
      </c>
      <c r="I79" s="72">
        <f t="shared" si="4"/>
        <v>4.833333333333333</v>
      </c>
      <c r="J79" s="119">
        <f t="shared" si="5"/>
        <v>29.5</v>
      </c>
      <c r="K79" s="118" t="s">
        <v>53</v>
      </c>
      <c r="L79" s="118">
        <v>380223</v>
      </c>
    </row>
    <row r="80" spans="1:12" ht="18" customHeight="1">
      <c r="A80" s="120">
        <v>77</v>
      </c>
      <c r="B80" s="69" t="s">
        <v>269</v>
      </c>
      <c r="C80" s="70">
        <v>6</v>
      </c>
      <c r="D80" s="70">
        <v>8</v>
      </c>
      <c r="E80" s="70">
        <v>6</v>
      </c>
      <c r="F80" s="70">
        <v>5</v>
      </c>
      <c r="G80" s="121">
        <v>7.75</v>
      </c>
      <c r="H80" s="122">
        <v>7</v>
      </c>
      <c r="I80" s="72">
        <f t="shared" si="4"/>
        <v>6.583333333333333</v>
      </c>
      <c r="J80" s="119">
        <f t="shared" si="5"/>
        <v>39.75</v>
      </c>
      <c r="K80" s="118" t="s">
        <v>53</v>
      </c>
      <c r="L80" s="118">
        <v>380231</v>
      </c>
    </row>
    <row r="81" spans="1:12" ht="18" customHeight="1">
      <c r="A81" s="120">
        <v>78</v>
      </c>
      <c r="B81" s="69" t="s">
        <v>274</v>
      </c>
      <c r="C81" s="70">
        <v>8</v>
      </c>
      <c r="D81" s="70">
        <v>5.5</v>
      </c>
      <c r="E81" s="70">
        <v>4</v>
      </c>
      <c r="F81" s="70">
        <v>2</v>
      </c>
      <c r="G81" s="121">
        <v>5.75</v>
      </c>
      <c r="H81" s="122">
        <v>4.25</v>
      </c>
      <c r="I81" s="72">
        <f t="shared" si="4"/>
        <v>4</v>
      </c>
      <c r="J81" s="119">
        <f t="shared" si="5"/>
        <v>29.5</v>
      </c>
      <c r="K81" s="118" t="s">
        <v>53</v>
      </c>
      <c r="L81" s="118">
        <v>380236</v>
      </c>
    </row>
    <row r="82" spans="1:12" ht="18" customHeight="1">
      <c r="A82" s="120">
        <v>79</v>
      </c>
      <c r="B82" s="69" t="s">
        <v>305</v>
      </c>
      <c r="C82" s="70">
        <v>6</v>
      </c>
      <c r="D82" s="70">
        <v>4</v>
      </c>
      <c r="E82" s="70">
        <v>5</v>
      </c>
      <c r="F82" s="70">
        <v>6</v>
      </c>
      <c r="G82" s="121">
        <v>5</v>
      </c>
      <c r="H82" s="122">
        <v>4</v>
      </c>
      <c r="I82" s="72">
        <f t="shared" si="4"/>
        <v>5</v>
      </c>
      <c r="J82" s="119">
        <f t="shared" si="5"/>
        <v>30</v>
      </c>
      <c r="K82" s="118" t="s">
        <v>53</v>
      </c>
      <c r="L82" s="118">
        <v>380268</v>
      </c>
    </row>
    <row r="83" spans="1:12" ht="18" customHeight="1">
      <c r="A83" s="120">
        <v>80</v>
      </c>
      <c r="B83" s="69" t="s">
        <v>332</v>
      </c>
      <c r="C83" s="70">
        <v>6</v>
      </c>
      <c r="D83" s="70">
        <v>5.75</v>
      </c>
      <c r="E83" s="70">
        <v>6</v>
      </c>
      <c r="F83" s="70">
        <v>1</v>
      </c>
      <c r="G83" s="121">
        <v>4.75</v>
      </c>
      <c r="H83" s="122">
        <v>5</v>
      </c>
      <c r="I83" s="72">
        <f t="shared" si="4"/>
        <v>3.5833333333333335</v>
      </c>
      <c r="J83" s="119">
        <f t="shared" si="5"/>
        <v>28.5</v>
      </c>
      <c r="K83" s="118" t="s">
        <v>53</v>
      </c>
      <c r="L83" s="118">
        <v>380295</v>
      </c>
    </row>
    <row r="84" spans="1:12" ht="18" customHeight="1">
      <c r="A84" s="120">
        <v>81</v>
      </c>
      <c r="B84" s="69" t="s">
        <v>46</v>
      </c>
      <c r="C84" s="70">
        <v>6</v>
      </c>
      <c r="D84" s="70">
        <v>5.75</v>
      </c>
      <c r="E84" s="70">
        <v>5</v>
      </c>
      <c r="F84" s="70">
        <v>7</v>
      </c>
      <c r="G84" s="121">
        <v>5.75</v>
      </c>
      <c r="H84" s="122">
        <v>9.25</v>
      </c>
      <c r="I84" s="72">
        <f t="shared" si="4"/>
        <v>7.333333333333333</v>
      </c>
      <c r="J84" s="119">
        <f t="shared" si="5"/>
        <v>38.75</v>
      </c>
      <c r="K84" s="118" t="s">
        <v>47</v>
      </c>
      <c r="L84" s="118">
        <v>380006</v>
      </c>
    </row>
    <row r="85" spans="1:12" ht="18" customHeight="1">
      <c r="A85" s="120">
        <v>82</v>
      </c>
      <c r="B85" s="69" t="s">
        <v>63</v>
      </c>
      <c r="C85" s="70">
        <v>5.5</v>
      </c>
      <c r="D85" s="70">
        <v>3.5</v>
      </c>
      <c r="E85" s="70">
        <v>5.5</v>
      </c>
      <c r="F85" s="70">
        <v>4</v>
      </c>
      <c r="G85" s="121">
        <v>6</v>
      </c>
      <c r="H85" s="122">
        <v>8.25</v>
      </c>
      <c r="I85" s="72">
        <f t="shared" si="4"/>
        <v>6.083333333333333</v>
      </c>
      <c r="J85" s="119">
        <f t="shared" si="5"/>
        <v>32.75</v>
      </c>
      <c r="K85" s="118" t="s">
        <v>47</v>
      </c>
      <c r="L85" s="118">
        <v>380022</v>
      </c>
    </row>
    <row r="86" spans="1:12" ht="18" customHeight="1">
      <c r="A86" s="120">
        <v>83</v>
      </c>
      <c r="B86" s="69" t="s">
        <v>76</v>
      </c>
      <c r="C86" s="70">
        <v>5</v>
      </c>
      <c r="D86" s="70">
        <v>5.5</v>
      </c>
      <c r="E86" s="70">
        <v>4</v>
      </c>
      <c r="F86" s="70">
        <v>3.5</v>
      </c>
      <c r="G86" s="121">
        <v>6.25</v>
      </c>
      <c r="H86" s="122">
        <v>5.25</v>
      </c>
      <c r="I86" s="72">
        <f t="shared" si="4"/>
        <v>5</v>
      </c>
      <c r="J86" s="119">
        <f t="shared" si="5"/>
        <v>29.5</v>
      </c>
      <c r="K86" s="118" t="s">
        <v>47</v>
      </c>
      <c r="L86" s="118">
        <v>380035</v>
      </c>
    </row>
    <row r="87" spans="1:12" ht="18" customHeight="1">
      <c r="A87" s="120">
        <v>84</v>
      </c>
      <c r="B87" s="69" t="s">
        <v>84</v>
      </c>
      <c r="C87" s="70">
        <v>3</v>
      </c>
      <c r="D87" s="70">
        <v>6.5</v>
      </c>
      <c r="E87" s="70">
        <v>6</v>
      </c>
      <c r="F87" s="70">
        <v>7</v>
      </c>
      <c r="G87" s="121">
        <v>5.25</v>
      </c>
      <c r="H87" s="122">
        <v>9</v>
      </c>
      <c r="I87" s="72">
        <f t="shared" si="4"/>
        <v>7.083333333333333</v>
      </c>
      <c r="J87" s="119">
        <f t="shared" si="5"/>
        <v>36.75</v>
      </c>
      <c r="K87" s="118" t="s">
        <v>47</v>
      </c>
      <c r="L87" s="118">
        <v>380043</v>
      </c>
    </row>
    <row r="88" spans="1:12" ht="18" customHeight="1">
      <c r="A88" s="120">
        <v>85</v>
      </c>
      <c r="B88" s="69" t="s">
        <v>89</v>
      </c>
      <c r="C88" s="70">
        <v>6</v>
      </c>
      <c r="D88" s="70">
        <v>5.5</v>
      </c>
      <c r="E88" s="70">
        <v>5</v>
      </c>
      <c r="F88" s="70">
        <v>5.25</v>
      </c>
      <c r="G88" s="121">
        <v>6</v>
      </c>
      <c r="H88" s="122">
        <v>7.25</v>
      </c>
      <c r="I88" s="72">
        <f t="shared" si="4"/>
        <v>6.166666666666667</v>
      </c>
      <c r="J88" s="119">
        <f t="shared" si="5"/>
        <v>35</v>
      </c>
      <c r="K88" s="118" t="s">
        <v>47</v>
      </c>
      <c r="L88" s="118">
        <v>380048</v>
      </c>
    </row>
    <row r="89" spans="1:12" ht="18" customHeight="1">
      <c r="A89" s="120">
        <v>86</v>
      </c>
      <c r="B89" s="69" t="s">
        <v>104</v>
      </c>
      <c r="C89" s="70">
        <v>6.5</v>
      </c>
      <c r="D89" s="70">
        <v>5.5</v>
      </c>
      <c r="E89" s="70">
        <v>5.5</v>
      </c>
      <c r="F89" s="70">
        <v>4.25</v>
      </c>
      <c r="G89" s="121">
        <v>5</v>
      </c>
      <c r="H89" s="122">
        <v>7.25</v>
      </c>
      <c r="I89" s="72">
        <f t="shared" si="4"/>
        <v>5.5</v>
      </c>
      <c r="J89" s="119">
        <f t="shared" si="5"/>
        <v>34</v>
      </c>
      <c r="K89" s="118" t="s">
        <v>47</v>
      </c>
      <c r="L89" s="118">
        <v>380064</v>
      </c>
    </row>
    <row r="90" spans="1:12" ht="18" customHeight="1">
      <c r="A90" s="120">
        <v>87</v>
      </c>
      <c r="B90" s="69" t="s">
        <v>107</v>
      </c>
      <c r="C90" s="70">
        <v>6</v>
      </c>
      <c r="D90" s="70">
        <v>3.5</v>
      </c>
      <c r="E90" s="70">
        <v>4</v>
      </c>
      <c r="F90" s="70">
        <v>4.75</v>
      </c>
      <c r="G90" s="121">
        <v>6</v>
      </c>
      <c r="H90" s="122">
        <v>7.25</v>
      </c>
      <c r="I90" s="72">
        <f t="shared" si="4"/>
        <v>6</v>
      </c>
      <c r="J90" s="119">
        <f t="shared" si="5"/>
        <v>31.5</v>
      </c>
      <c r="K90" s="118" t="s">
        <v>47</v>
      </c>
      <c r="L90" s="118">
        <v>380067</v>
      </c>
    </row>
    <row r="91" spans="1:12" ht="18" customHeight="1">
      <c r="A91" s="120">
        <v>88</v>
      </c>
      <c r="B91" s="69" t="s">
        <v>118</v>
      </c>
      <c r="C91" s="70">
        <v>5.5</v>
      </c>
      <c r="D91" s="70">
        <v>4.5</v>
      </c>
      <c r="E91" s="70">
        <v>5.5</v>
      </c>
      <c r="F91" s="70">
        <v>5</v>
      </c>
      <c r="G91" s="121">
        <v>5.25</v>
      </c>
      <c r="H91" s="122">
        <v>7.75</v>
      </c>
      <c r="I91" s="72">
        <f t="shared" si="4"/>
        <v>6</v>
      </c>
      <c r="J91" s="119">
        <f t="shared" si="5"/>
        <v>33.5</v>
      </c>
      <c r="K91" s="118" t="s">
        <v>47</v>
      </c>
      <c r="L91" s="118">
        <v>380078</v>
      </c>
    </row>
    <row r="92" spans="1:12" ht="18" customHeight="1">
      <c r="A92" s="120">
        <v>89</v>
      </c>
      <c r="B92" s="69" t="s">
        <v>119</v>
      </c>
      <c r="C92" s="70">
        <v>6</v>
      </c>
      <c r="D92" s="70">
        <v>5.5</v>
      </c>
      <c r="E92" s="70">
        <v>7</v>
      </c>
      <c r="F92" s="70">
        <v>7.5</v>
      </c>
      <c r="G92" s="121">
        <v>6.25</v>
      </c>
      <c r="H92" s="122">
        <v>8.25</v>
      </c>
      <c r="I92" s="72">
        <f t="shared" si="4"/>
        <v>7.333333333333333</v>
      </c>
      <c r="J92" s="119">
        <f t="shared" si="5"/>
        <v>40.5</v>
      </c>
      <c r="K92" s="118" t="s">
        <v>47</v>
      </c>
      <c r="L92" s="118">
        <v>380079</v>
      </c>
    </row>
    <row r="93" spans="1:12" ht="18" customHeight="1">
      <c r="A93" s="120">
        <v>90</v>
      </c>
      <c r="B93" s="69" t="s">
        <v>120</v>
      </c>
      <c r="C93" s="70">
        <v>6</v>
      </c>
      <c r="D93" s="70">
        <v>3.5</v>
      </c>
      <c r="E93" s="70">
        <v>7</v>
      </c>
      <c r="F93" s="70">
        <v>5.5</v>
      </c>
      <c r="G93" s="121">
        <v>4.25</v>
      </c>
      <c r="H93" s="122">
        <v>8</v>
      </c>
      <c r="I93" s="72">
        <f t="shared" si="4"/>
        <v>5.916666666666667</v>
      </c>
      <c r="J93" s="119">
        <f t="shared" si="5"/>
        <v>34.25</v>
      </c>
      <c r="K93" s="118" t="s">
        <v>47</v>
      </c>
      <c r="L93" s="118">
        <v>380080</v>
      </c>
    </row>
    <row r="94" spans="1:12" ht="18" customHeight="1">
      <c r="A94" s="120">
        <v>91</v>
      </c>
      <c r="B94" s="69" t="s">
        <v>131</v>
      </c>
      <c r="C94" s="70">
        <v>5</v>
      </c>
      <c r="D94" s="70">
        <v>2</v>
      </c>
      <c r="E94" s="70">
        <v>7.5</v>
      </c>
      <c r="F94" s="70">
        <v>6.5</v>
      </c>
      <c r="G94" s="121">
        <v>5</v>
      </c>
      <c r="H94" s="122">
        <v>6.25</v>
      </c>
      <c r="I94" s="72">
        <f t="shared" si="4"/>
        <v>5.916666666666667</v>
      </c>
      <c r="J94" s="119">
        <f t="shared" si="5"/>
        <v>32.25</v>
      </c>
      <c r="K94" s="118" t="s">
        <v>47</v>
      </c>
      <c r="L94" s="118">
        <v>380091</v>
      </c>
    </row>
    <row r="95" spans="1:12" ht="18" customHeight="1">
      <c r="A95" s="120">
        <v>92</v>
      </c>
      <c r="B95" s="69" t="s">
        <v>138</v>
      </c>
      <c r="C95" s="70">
        <v>5</v>
      </c>
      <c r="D95" s="70">
        <v>6.75</v>
      </c>
      <c r="E95" s="70">
        <v>5</v>
      </c>
      <c r="F95" s="70">
        <v>5.75</v>
      </c>
      <c r="G95" s="121">
        <v>3.75</v>
      </c>
      <c r="H95" s="122">
        <v>6.75</v>
      </c>
      <c r="I95" s="72">
        <f t="shared" si="4"/>
        <v>5.416666666666667</v>
      </c>
      <c r="J95" s="119">
        <f t="shared" si="5"/>
        <v>33</v>
      </c>
      <c r="K95" s="118" t="s">
        <v>47</v>
      </c>
      <c r="L95" s="118">
        <v>380098</v>
      </c>
    </row>
    <row r="96" spans="1:12" ht="18" customHeight="1">
      <c r="A96" s="120">
        <v>93</v>
      </c>
      <c r="B96" s="69" t="s">
        <v>143</v>
      </c>
      <c r="C96" s="70">
        <v>5.5</v>
      </c>
      <c r="D96" s="70">
        <v>5</v>
      </c>
      <c r="E96" s="70">
        <v>3.5</v>
      </c>
      <c r="F96" s="70">
        <v>4.25</v>
      </c>
      <c r="G96" s="121">
        <v>4.25</v>
      </c>
      <c r="H96" s="122">
        <v>5.75</v>
      </c>
      <c r="I96" s="72">
        <f t="shared" si="4"/>
        <v>4.75</v>
      </c>
      <c r="J96" s="119">
        <f t="shared" si="5"/>
        <v>28.25</v>
      </c>
      <c r="K96" s="118" t="s">
        <v>47</v>
      </c>
      <c r="L96" s="118">
        <v>380103</v>
      </c>
    </row>
    <row r="97" spans="1:12" ht="18" customHeight="1">
      <c r="A97" s="120">
        <v>94</v>
      </c>
      <c r="B97" s="69" t="s">
        <v>149</v>
      </c>
      <c r="C97" s="70">
        <v>5</v>
      </c>
      <c r="D97" s="70">
        <v>6.5</v>
      </c>
      <c r="E97" s="70">
        <v>4</v>
      </c>
      <c r="F97" s="70">
        <v>6.5</v>
      </c>
      <c r="G97" s="121">
        <v>5.75</v>
      </c>
      <c r="H97" s="122">
        <v>8.25</v>
      </c>
      <c r="I97" s="72">
        <f t="shared" si="4"/>
        <v>6.833333333333333</v>
      </c>
      <c r="J97" s="119">
        <f t="shared" si="5"/>
        <v>36</v>
      </c>
      <c r="K97" s="118" t="s">
        <v>47</v>
      </c>
      <c r="L97" s="118">
        <v>380109</v>
      </c>
    </row>
    <row r="98" spans="1:12" ht="18" customHeight="1">
      <c r="A98" s="120">
        <v>95</v>
      </c>
      <c r="B98" s="69" t="s">
        <v>153</v>
      </c>
      <c r="C98" s="70">
        <v>7</v>
      </c>
      <c r="D98" s="70">
        <v>5</v>
      </c>
      <c r="E98" s="70">
        <v>4</v>
      </c>
      <c r="F98" s="70">
        <v>6</v>
      </c>
      <c r="G98" s="121">
        <v>6.25</v>
      </c>
      <c r="H98" s="122">
        <v>8.25</v>
      </c>
      <c r="I98" s="72">
        <f t="shared" si="4"/>
        <v>6.833333333333333</v>
      </c>
      <c r="J98" s="119">
        <f t="shared" si="5"/>
        <v>36.5</v>
      </c>
      <c r="K98" s="118" t="s">
        <v>47</v>
      </c>
      <c r="L98" s="118">
        <v>380113</v>
      </c>
    </row>
    <row r="99" spans="1:12" ht="18" customHeight="1">
      <c r="A99" s="120">
        <v>96</v>
      </c>
      <c r="B99" s="69" t="s">
        <v>159</v>
      </c>
      <c r="C99" s="70">
        <v>5</v>
      </c>
      <c r="D99" s="70">
        <v>6</v>
      </c>
      <c r="E99" s="70">
        <v>7</v>
      </c>
      <c r="F99" s="70">
        <v>4.5</v>
      </c>
      <c r="G99" s="121">
        <v>4.75</v>
      </c>
      <c r="H99" s="122">
        <v>8.25</v>
      </c>
      <c r="I99" s="72">
        <f t="shared" si="4"/>
        <v>5.833333333333333</v>
      </c>
      <c r="J99" s="119">
        <f t="shared" si="5"/>
        <v>35.5</v>
      </c>
      <c r="K99" s="118" t="s">
        <v>47</v>
      </c>
      <c r="L99" s="118">
        <v>380119</v>
      </c>
    </row>
    <row r="100" spans="1:12" ht="18" customHeight="1">
      <c r="A100" s="120">
        <v>97</v>
      </c>
      <c r="B100" s="69" t="s">
        <v>170</v>
      </c>
      <c r="C100" s="70">
        <v>6</v>
      </c>
      <c r="D100" s="70">
        <v>4.5</v>
      </c>
      <c r="E100" s="70">
        <v>5</v>
      </c>
      <c r="F100" s="70">
        <v>5</v>
      </c>
      <c r="G100" s="121">
        <v>5.25</v>
      </c>
      <c r="H100" s="122">
        <v>8.75</v>
      </c>
      <c r="I100" s="72">
        <f t="shared" si="4"/>
        <v>6.333333333333333</v>
      </c>
      <c r="J100" s="119">
        <f t="shared" si="5"/>
        <v>34.5</v>
      </c>
      <c r="K100" s="118" t="s">
        <v>47</v>
      </c>
      <c r="L100" s="118">
        <v>380131</v>
      </c>
    </row>
    <row r="101" spans="1:12" ht="18" customHeight="1">
      <c r="A101" s="120">
        <v>98</v>
      </c>
      <c r="B101" s="69" t="s">
        <v>171</v>
      </c>
      <c r="C101" s="70">
        <v>4.5</v>
      </c>
      <c r="D101" s="70">
        <v>3</v>
      </c>
      <c r="E101" s="70">
        <v>2.5</v>
      </c>
      <c r="F101" s="70">
        <v>2</v>
      </c>
      <c r="G101" s="121">
        <v>3.25</v>
      </c>
      <c r="H101" s="122">
        <v>6</v>
      </c>
      <c r="I101" s="72">
        <f t="shared" si="4"/>
        <v>3.75</v>
      </c>
      <c r="J101" s="119">
        <f t="shared" si="5"/>
        <v>21.25</v>
      </c>
      <c r="K101" s="118" t="s">
        <v>47</v>
      </c>
      <c r="L101" s="118">
        <v>380132</v>
      </c>
    </row>
    <row r="102" spans="1:12" ht="18" customHeight="1">
      <c r="A102" s="120">
        <v>99</v>
      </c>
      <c r="B102" s="69" t="s">
        <v>185</v>
      </c>
      <c r="C102" s="70">
        <v>6</v>
      </c>
      <c r="D102" s="70">
        <v>5.25</v>
      </c>
      <c r="E102" s="70">
        <v>4</v>
      </c>
      <c r="F102" s="70">
        <v>6</v>
      </c>
      <c r="G102" s="121">
        <v>7</v>
      </c>
      <c r="H102" s="122">
        <v>8.25</v>
      </c>
      <c r="I102" s="72">
        <f t="shared" si="4"/>
        <v>7.083333333333333</v>
      </c>
      <c r="J102" s="119">
        <f t="shared" si="5"/>
        <v>36.5</v>
      </c>
      <c r="K102" s="118" t="s">
        <v>47</v>
      </c>
      <c r="L102" s="118">
        <v>380146</v>
      </c>
    </row>
    <row r="103" spans="1:12" ht="18" customHeight="1">
      <c r="A103" s="120">
        <v>100</v>
      </c>
      <c r="B103" s="69" t="s">
        <v>188</v>
      </c>
      <c r="C103" s="70">
        <v>7</v>
      </c>
      <c r="D103" s="70">
        <v>5.75</v>
      </c>
      <c r="E103" s="70">
        <v>5.5</v>
      </c>
      <c r="F103" s="70">
        <v>7.75</v>
      </c>
      <c r="G103" s="121">
        <v>5.75</v>
      </c>
      <c r="H103" s="122">
        <v>8.75</v>
      </c>
      <c r="I103" s="72">
        <f t="shared" si="4"/>
        <v>7.416666666666667</v>
      </c>
      <c r="J103" s="119">
        <f t="shared" si="5"/>
        <v>40.5</v>
      </c>
      <c r="K103" s="118" t="s">
        <v>47</v>
      </c>
      <c r="L103" s="118">
        <v>380149</v>
      </c>
    </row>
    <row r="104" spans="1:12" ht="18" customHeight="1">
      <c r="A104" s="120">
        <v>101</v>
      </c>
      <c r="B104" s="69" t="s">
        <v>194</v>
      </c>
      <c r="C104" s="70">
        <v>6.5</v>
      </c>
      <c r="D104" s="70">
        <v>4.25</v>
      </c>
      <c r="E104" s="70">
        <v>3.5</v>
      </c>
      <c r="F104" s="70">
        <v>5</v>
      </c>
      <c r="G104" s="121">
        <v>4.25</v>
      </c>
      <c r="H104" s="122">
        <v>7</v>
      </c>
      <c r="I104" s="72">
        <f t="shared" si="4"/>
        <v>5.416666666666667</v>
      </c>
      <c r="J104" s="119">
        <f t="shared" si="5"/>
        <v>30.5</v>
      </c>
      <c r="K104" s="118" t="s">
        <v>47</v>
      </c>
      <c r="L104" s="118">
        <v>380155</v>
      </c>
    </row>
    <row r="105" spans="1:12" ht="18" customHeight="1">
      <c r="A105" s="120">
        <v>102</v>
      </c>
      <c r="B105" s="69" t="s">
        <v>205</v>
      </c>
      <c r="C105" s="70">
        <v>3.5</v>
      </c>
      <c r="D105" s="70">
        <v>2.25</v>
      </c>
      <c r="E105" s="70">
        <v>4</v>
      </c>
      <c r="F105" s="70">
        <v>4.25</v>
      </c>
      <c r="G105" s="121">
        <v>5.75</v>
      </c>
      <c r="H105" s="122">
        <v>8</v>
      </c>
      <c r="I105" s="72">
        <f t="shared" si="4"/>
        <v>6</v>
      </c>
      <c r="J105" s="119">
        <f t="shared" si="5"/>
        <v>27.75</v>
      </c>
      <c r="K105" s="118" t="s">
        <v>47</v>
      </c>
      <c r="L105" s="118">
        <v>380166</v>
      </c>
    </row>
    <row r="106" spans="1:12" ht="18" customHeight="1">
      <c r="A106" s="120">
        <v>103</v>
      </c>
      <c r="B106" s="69" t="s">
        <v>209</v>
      </c>
      <c r="C106" s="70">
        <v>7.5</v>
      </c>
      <c r="D106" s="70">
        <v>5</v>
      </c>
      <c r="E106" s="70">
        <v>4.5</v>
      </c>
      <c r="F106" s="70">
        <v>4.5</v>
      </c>
      <c r="G106" s="121">
        <v>5.25</v>
      </c>
      <c r="H106" s="122">
        <v>8.75</v>
      </c>
      <c r="I106" s="72">
        <f t="shared" si="4"/>
        <v>6.166666666666667</v>
      </c>
      <c r="J106" s="119">
        <f t="shared" si="5"/>
        <v>35.5</v>
      </c>
      <c r="K106" s="118" t="s">
        <v>47</v>
      </c>
      <c r="L106" s="118">
        <v>380170</v>
      </c>
    </row>
    <row r="107" spans="1:12" ht="18" customHeight="1">
      <c r="A107" s="120">
        <v>104</v>
      </c>
      <c r="B107" s="69" t="s">
        <v>210</v>
      </c>
      <c r="C107" s="70">
        <v>5.5</v>
      </c>
      <c r="D107" s="70">
        <v>5</v>
      </c>
      <c r="E107" s="70">
        <v>6</v>
      </c>
      <c r="F107" s="70">
        <v>6</v>
      </c>
      <c r="G107" s="121">
        <v>6.25</v>
      </c>
      <c r="H107" s="122">
        <v>9.25</v>
      </c>
      <c r="I107" s="72">
        <f t="shared" si="4"/>
        <v>7.166666666666667</v>
      </c>
      <c r="J107" s="119">
        <f t="shared" si="5"/>
        <v>38</v>
      </c>
      <c r="K107" s="118" t="s">
        <v>47</v>
      </c>
      <c r="L107" s="118">
        <v>380171</v>
      </c>
    </row>
    <row r="108" spans="1:12" ht="18" customHeight="1">
      <c r="A108" s="120">
        <v>105</v>
      </c>
      <c r="B108" s="69" t="s">
        <v>212</v>
      </c>
      <c r="C108" s="70">
        <v>6.5</v>
      </c>
      <c r="D108" s="70">
        <v>3.5</v>
      </c>
      <c r="E108" s="70">
        <v>4</v>
      </c>
      <c r="F108" s="70">
        <v>6</v>
      </c>
      <c r="G108" s="121">
        <v>5.75</v>
      </c>
      <c r="H108" s="122">
        <v>9.75</v>
      </c>
      <c r="I108" s="72">
        <f t="shared" si="4"/>
        <v>7.166666666666667</v>
      </c>
      <c r="J108" s="119">
        <f t="shared" si="5"/>
        <v>35.5</v>
      </c>
      <c r="K108" s="118" t="s">
        <v>47</v>
      </c>
      <c r="L108" s="118">
        <v>380173</v>
      </c>
    </row>
    <row r="109" spans="1:12" ht="18" customHeight="1">
      <c r="A109" s="120">
        <v>106</v>
      </c>
      <c r="B109" s="69" t="s">
        <v>222</v>
      </c>
      <c r="C109" s="70">
        <v>6</v>
      </c>
      <c r="D109" s="70">
        <v>5</v>
      </c>
      <c r="E109" s="70">
        <v>4</v>
      </c>
      <c r="F109" s="70">
        <v>4.5</v>
      </c>
      <c r="G109" s="121">
        <v>4.25</v>
      </c>
      <c r="H109" s="122">
        <v>6.25</v>
      </c>
      <c r="I109" s="72">
        <f t="shared" si="4"/>
        <v>5</v>
      </c>
      <c r="J109" s="119">
        <f t="shared" si="5"/>
        <v>30</v>
      </c>
      <c r="K109" s="118" t="s">
        <v>47</v>
      </c>
      <c r="L109" s="118">
        <v>380183</v>
      </c>
    </row>
    <row r="110" spans="1:12" ht="18" customHeight="1">
      <c r="A110" s="120">
        <v>107</v>
      </c>
      <c r="B110" s="69" t="s">
        <v>234</v>
      </c>
      <c r="C110" s="70">
        <v>6</v>
      </c>
      <c r="D110" s="70">
        <v>5.5</v>
      </c>
      <c r="E110" s="70">
        <v>5</v>
      </c>
      <c r="F110" s="70">
        <v>5.5</v>
      </c>
      <c r="G110" s="121">
        <v>4.75</v>
      </c>
      <c r="H110" s="122">
        <v>7</v>
      </c>
      <c r="I110" s="72">
        <f t="shared" si="4"/>
        <v>5.75</v>
      </c>
      <c r="J110" s="119">
        <f t="shared" si="5"/>
        <v>33.75</v>
      </c>
      <c r="K110" s="118" t="s">
        <v>47</v>
      </c>
      <c r="L110" s="118">
        <v>380195</v>
      </c>
    </row>
    <row r="111" spans="1:12" ht="18" customHeight="1">
      <c r="A111" s="120">
        <v>108</v>
      </c>
      <c r="B111" s="69" t="s">
        <v>246</v>
      </c>
      <c r="C111" s="70">
        <v>5</v>
      </c>
      <c r="D111" s="70">
        <v>4.5</v>
      </c>
      <c r="E111" s="70">
        <v>5.5</v>
      </c>
      <c r="F111" s="70">
        <v>7</v>
      </c>
      <c r="G111" s="121">
        <v>5.75</v>
      </c>
      <c r="H111" s="122">
        <v>9.75</v>
      </c>
      <c r="I111" s="72">
        <f t="shared" si="4"/>
        <v>7.5</v>
      </c>
      <c r="J111" s="119">
        <f t="shared" si="5"/>
        <v>37.5</v>
      </c>
      <c r="K111" s="118" t="s">
        <v>47</v>
      </c>
      <c r="L111" s="118">
        <v>380207</v>
      </c>
    </row>
    <row r="112" spans="1:12" ht="18" customHeight="1">
      <c r="A112" s="120">
        <v>109</v>
      </c>
      <c r="B112" s="69" t="s">
        <v>251</v>
      </c>
      <c r="C112" s="70">
        <v>3</v>
      </c>
      <c r="D112" s="70">
        <v>4.5</v>
      </c>
      <c r="E112" s="70">
        <v>7</v>
      </c>
      <c r="F112" s="70">
        <v>6</v>
      </c>
      <c r="G112" s="121">
        <v>5.75</v>
      </c>
      <c r="H112" s="122">
        <v>9</v>
      </c>
      <c r="I112" s="72">
        <f t="shared" si="4"/>
        <v>6.916666666666667</v>
      </c>
      <c r="J112" s="119">
        <f t="shared" si="5"/>
        <v>35.25</v>
      </c>
      <c r="K112" s="118" t="s">
        <v>47</v>
      </c>
      <c r="L112" s="118">
        <v>380212</v>
      </c>
    </row>
    <row r="113" spans="1:12" ht="18" customHeight="1">
      <c r="A113" s="120">
        <v>110</v>
      </c>
      <c r="B113" s="69" t="s">
        <v>258</v>
      </c>
      <c r="C113" s="70">
        <v>4</v>
      </c>
      <c r="D113" s="70">
        <v>5.5</v>
      </c>
      <c r="E113" s="70">
        <v>5</v>
      </c>
      <c r="F113" s="70">
        <v>5</v>
      </c>
      <c r="G113" s="121">
        <v>5.75</v>
      </c>
      <c r="H113" s="122">
        <v>7.75</v>
      </c>
      <c r="I113" s="72">
        <f t="shared" si="4"/>
        <v>6.166666666666667</v>
      </c>
      <c r="J113" s="119">
        <f t="shared" si="5"/>
        <v>33</v>
      </c>
      <c r="K113" s="118" t="s">
        <v>47</v>
      </c>
      <c r="L113" s="118">
        <v>380219</v>
      </c>
    </row>
    <row r="114" spans="1:12" ht="18" customHeight="1">
      <c r="A114" s="120">
        <v>111</v>
      </c>
      <c r="B114" s="69" t="s">
        <v>268</v>
      </c>
      <c r="C114" s="70">
        <v>5</v>
      </c>
      <c r="D114" s="70">
        <v>5.5</v>
      </c>
      <c r="E114" s="70">
        <v>6</v>
      </c>
      <c r="F114" s="70">
        <v>4</v>
      </c>
      <c r="G114" s="121">
        <v>3</v>
      </c>
      <c r="H114" s="122">
        <v>7.25</v>
      </c>
      <c r="I114" s="72">
        <f t="shared" si="4"/>
        <v>4.75</v>
      </c>
      <c r="J114" s="119">
        <f t="shared" si="5"/>
        <v>30.75</v>
      </c>
      <c r="K114" s="118" t="s">
        <v>47</v>
      </c>
      <c r="L114" s="118">
        <v>380230</v>
      </c>
    </row>
    <row r="115" spans="1:12" ht="18" customHeight="1">
      <c r="A115" s="120">
        <v>112</v>
      </c>
      <c r="B115" s="69" t="s">
        <v>273</v>
      </c>
      <c r="C115" s="70">
        <v>6</v>
      </c>
      <c r="D115" s="70">
        <v>6</v>
      </c>
      <c r="E115" s="70">
        <v>6</v>
      </c>
      <c r="F115" s="70">
        <v>8</v>
      </c>
      <c r="G115" s="121">
        <v>5.25</v>
      </c>
      <c r="H115" s="122">
        <v>10</v>
      </c>
      <c r="I115" s="72">
        <f t="shared" si="4"/>
        <v>7.75</v>
      </c>
      <c r="J115" s="119">
        <f t="shared" si="5"/>
        <v>41.25</v>
      </c>
      <c r="K115" s="118" t="s">
        <v>47</v>
      </c>
      <c r="L115" s="118">
        <v>380235</v>
      </c>
    </row>
    <row r="116" spans="1:12" ht="18" customHeight="1">
      <c r="A116" s="120">
        <v>113</v>
      </c>
      <c r="B116" s="69" t="s">
        <v>281</v>
      </c>
      <c r="C116" s="70">
        <v>5.5</v>
      </c>
      <c r="D116" s="70">
        <v>4</v>
      </c>
      <c r="E116" s="70">
        <v>6</v>
      </c>
      <c r="F116" s="70">
        <v>1.5</v>
      </c>
      <c r="G116" s="121">
        <v>4</v>
      </c>
      <c r="H116" s="122">
        <v>4.25</v>
      </c>
      <c r="I116" s="72">
        <f t="shared" si="4"/>
        <v>3.25</v>
      </c>
      <c r="J116" s="119">
        <f t="shared" si="5"/>
        <v>25.25</v>
      </c>
      <c r="K116" s="118" t="s">
        <v>47</v>
      </c>
      <c r="L116" s="118">
        <v>380244</v>
      </c>
    </row>
    <row r="117" spans="1:12" ht="18" customHeight="1">
      <c r="A117" s="120">
        <v>114</v>
      </c>
      <c r="B117" s="69" t="s">
        <v>286</v>
      </c>
      <c r="C117" s="70">
        <v>6</v>
      </c>
      <c r="D117" s="70">
        <v>4.5</v>
      </c>
      <c r="E117" s="70">
        <v>6</v>
      </c>
      <c r="F117" s="70">
        <v>6</v>
      </c>
      <c r="G117" s="121">
        <v>5.75</v>
      </c>
      <c r="H117" s="122">
        <v>8.75</v>
      </c>
      <c r="I117" s="72">
        <f t="shared" si="4"/>
        <v>6.833333333333333</v>
      </c>
      <c r="J117" s="119">
        <f t="shared" si="5"/>
        <v>37</v>
      </c>
      <c r="K117" s="118" t="s">
        <v>47</v>
      </c>
      <c r="L117" s="118">
        <v>380249</v>
      </c>
    </row>
    <row r="118" spans="1:12" ht="18" customHeight="1">
      <c r="A118" s="120">
        <v>115</v>
      </c>
      <c r="B118" s="69" t="s">
        <v>287</v>
      </c>
      <c r="C118" s="70">
        <v>6</v>
      </c>
      <c r="D118" s="70">
        <v>4.5</v>
      </c>
      <c r="E118" s="70">
        <v>4</v>
      </c>
      <c r="F118" s="70">
        <v>6</v>
      </c>
      <c r="G118" s="121">
        <v>7.25</v>
      </c>
      <c r="H118" s="122">
        <v>9.25</v>
      </c>
      <c r="I118" s="72">
        <f t="shared" si="4"/>
        <v>7.5</v>
      </c>
      <c r="J118" s="119">
        <f t="shared" si="5"/>
        <v>37</v>
      </c>
      <c r="K118" s="118" t="s">
        <v>47</v>
      </c>
      <c r="L118" s="118">
        <v>380250</v>
      </c>
    </row>
    <row r="119" spans="1:12" ht="18" customHeight="1">
      <c r="A119" s="120">
        <v>116</v>
      </c>
      <c r="B119" s="69" t="s">
        <v>293</v>
      </c>
      <c r="C119" s="70">
        <v>6</v>
      </c>
      <c r="D119" s="70">
        <v>3</v>
      </c>
      <c r="E119" s="70">
        <v>5</v>
      </c>
      <c r="F119" s="70">
        <v>4</v>
      </c>
      <c r="G119" s="121">
        <v>4</v>
      </c>
      <c r="H119" s="122">
        <v>6.25</v>
      </c>
      <c r="I119" s="72">
        <f t="shared" si="4"/>
        <v>4.75</v>
      </c>
      <c r="J119" s="119">
        <f t="shared" si="5"/>
        <v>28.25</v>
      </c>
      <c r="K119" s="118" t="s">
        <v>47</v>
      </c>
      <c r="L119" s="118">
        <v>380256</v>
      </c>
    </row>
    <row r="120" spans="1:12" ht="18" customHeight="1">
      <c r="A120" s="120">
        <v>117</v>
      </c>
      <c r="B120" s="69" t="s">
        <v>295</v>
      </c>
      <c r="C120" s="70">
        <v>7.5</v>
      </c>
      <c r="D120" s="70">
        <v>5</v>
      </c>
      <c r="E120" s="70">
        <v>6.5</v>
      </c>
      <c r="F120" s="70">
        <v>5.25</v>
      </c>
      <c r="G120" s="121">
        <v>6</v>
      </c>
      <c r="H120" s="122">
        <v>9.25</v>
      </c>
      <c r="I120" s="72">
        <f aca="true" t="shared" si="6" ref="I120:I144">(F120+G120+H120)/3</f>
        <v>6.833333333333333</v>
      </c>
      <c r="J120" s="119">
        <f aca="true" t="shared" si="7" ref="J120:J144">C120+D120+E120+F120+G120+H120</f>
        <v>39.5</v>
      </c>
      <c r="K120" s="118" t="s">
        <v>47</v>
      </c>
      <c r="L120" s="118">
        <v>380258</v>
      </c>
    </row>
    <row r="121" spans="1:12" ht="18" customHeight="1">
      <c r="A121" s="120">
        <v>118</v>
      </c>
      <c r="B121" s="69" t="s">
        <v>310</v>
      </c>
      <c r="C121" s="70">
        <v>5</v>
      </c>
      <c r="D121" s="70">
        <v>5.5</v>
      </c>
      <c r="E121" s="70">
        <v>5</v>
      </c>
      <c r="F121" s="70">
        <v>5.25</v>
      </c>
      <c r="G121" s="121">
        <v>5.25</v>
      </c>
      <c r="H121" s="122">
        <v>3.75</v>
      </c>
      <c r="I121" s="72">
        <f t="shared" si="6"/>
        <v>4.75</v>
      </c>
      <c r="J121" s="119">
        <f t="shared" si="7"/>
        <v>29.75</v>
      </c>
      <c r="K121" s="118" t="s">
        <v>47</v>
      </c>
      <c r="L121" s="118">
        <v>380273</v>
      </c>
    </row>
    <row r="122" spans="1:12" ht="18" customHeight="1">
      <c r="A122" s="120">
        <v>119</v>
      </c>
      <c r="B122" s="69" t="s">
        <v>323</v>
      </c>
      <c r="C122" s="70">
        <v>6.5</v>
      </c>
      <c r="D122" s="70">
        <v>5</v>
      </c>
      <c r="E122" s="70">
        <v>3.5</v>
      </c>
      <c r="F122" s="70">
        <v>4.5</v>
      </c>
      <c r="G122" s="121">
        <v>5.25</v>
      </c>
      <c r="H122" s="122">
        <v>7</v>
      </c>
      <c r="I122" s="72">
        <f t="shared" si="6"/>
        <v>5.583333333333333</v>
      </c>
      <c r="J122" s="119">
        <f t="shared" si="7"/>
        <v>31.75</v>
      </c>
      <c r="K122" s="118" t="s">
        <v>47</v>
      </c>
      <c r="L122" s="118">
        <v>380286</v>
      </c>
    </row>
    <row r="123" spans="1:12" ht="18" customHeight="1">
      <c r="A123" s="120">
        <v>120</v>
      </c>
      <c r="B123" s="69" t="s">
        <v>39</v>
      </c>
      <c r="C123" s="70">
        <v>6</v>
      </c>
      <c r="D123" s="70">
        <v>2.75</v>
      </c>
      <c r="E123" s="70">
        <v>5</v>
      </c>
      <c r="F123" s="70">
        <v>2.5</v>
      </c>
      <c r="G123" s="121">
        <v>4</v>
      </c>
      <c r="H123" s="122">
        <v>7</v>
      </c>
      <c r="I123" s="72">
        <f t="shared" si="6"/>
        <v>4.5</v>
      </c>
      <c r="J123" s="119">
        <f t="shared" si="7"/>
        <v>27.25</v>
      </c>
      <c r="K123" s="118" t="s">
        <v>40</v>
      </c>
      <c r="L123" s="118">
        <v>380002</v>
      </c>
    </row>
    <row r="124" spans="1:12" ht="18" customHeight="1">
      <c r="A124" s="120">
        <v>121</v>
      </c>
      <c r="B124" s="69" t="s">
        <v>48</v>
      </c>
      <c r="C124" s="70">
        <v>6</v>
      </c>
      <c r="D124" s="70">
        <v>3.5</v>
      </c>
      <c r="E124" s="70">
        <v>3.5</v>
      </c>
      <c r="F124" s="70">
        <v>1.5</v>
      </c>
      <c r="G124" s="121">
        <v>2.75</v>
      </c>
      <c r="H124" s="122">
        <v>5</v>
      </c>
      <c r="I124" s="72">
        <f t="shared" si="6"/>
        <v>3.0833333333333335</v>
      </c>
      <c r="J124" s="119">
        <f t="shared" si="7"/>
        <v>22.25</v>
      </c>
      <c r="K124" s="118" t="s">
        <v>40</v>
      </c>
      <c r="L124" s="118">
        <v>380007</v>
      </c>
    </row>
    <row r="125" spans="1:12" ht="18" customHeight="1">
      <c r="A125" s="120">
        <v>122</v>
      </c>
      <c r="B125" s="69" t="s">
        <v>56</v>
      </c>
      <c r="C125" s="70">
        <v>5.5</v>
      </c>
      <c r="D125" s="70">
        <v>2.75</v>
      </c>
      <c r="E125" s="70">
        <v>6.5</v>
      </c>
      <c r="F125" s="70">
        <v>2.5</v>
      </c>
      <c r="G125" s="121">
        <v>5</v>
      </c>
      <c r="H125" s="122">
        <v>7.75</v>
      </c>
      <c r="I125" s="72">
        <f t="shared" si="6"/>
        <v>5.083333333333333</v>
      </c>
      <c r="J125" s="119">
        <f t="shared" si="7"/>
        <v>30</v>
      </c>
      <c r="K125" s="118" t="s">
        <v>40</v>
      </c>
      <c r="L125" s="118">
        <v>380014</v>
      </c>
    </row>
    <row r="126" spans="1:12" ht="18" customHeight="1">
      <c r="A126" s="120">
        <v>123</v>
      </c>
      <c r="B126" s="69" t="s">
        <v>67</v>
      </c>
      <c r="C126" s="70">
        <v>5</v>
      </c>
      <c r="D126" s="70">
        <v>5.5</v>
      </c>
      <c r="E126" s="70">
        <v>3</v>
      </c>
      <c r="F126" s="70">
        <v>3</v>
      </c>
      <c r="G126" s="121">
        <v>4.25</v>
      </c>
      <c r="H126" s="122">
        <v>7.75</v>
      </c>
      <c r="I126" s="72">
        <f t="shared" si="6"/>
        <v>5</v>
      </c>
      <c r="J126" s="119">
        <f t="shared" si="7"/>
        <v>28.5</v>
      </c>
      <c r="K126" s="118" t="s">
        <v>40</v>
      </c>
      <c r="L126" s="118">
        <v>380026</v>
      </c>
    </row>
    <row r="127" spans="1:12" ht="18" customHeight="1">
      <c r="A127" s="120">
        <v>124</v>
      </c>
      <c r="B127" s="69" t="s">
        <v>71</v>
      </c>
      <c r="C127" s="70">
        <v>4</v>
      </c>
      <c r="D127" s="70">
        <v>1</v>
      </c>
      <c r="E127" s="70">
        <v>3.5</v>
      </c>
      <c r="F127" s="70">
        <v>2</v>
      </c>
      <c r="G127" s="121">
        <v>4.25</v>
      </c>
      <c r="H127" s="122">
        <v>5.75</v>
      </c>
      <c r="I127" s="72">
        <f t="shared" si="6"/>
        <v>4</v>
      </c>
      <c r="J127" s="119">
        <f t="shared" si="7"/>
        <v>20.5</v>
      </c>
      <c r="K127" s="118" t="s">
        <v>40</v>
      </c>
      <c r="L127" s="118">
        <v>380030</v>
      </c>
    </row>
    <row r="128" spans="1:12" ht="18" customHeight="1">
      <c r="A128" s="120">
        <v>125</v>
      </c>
      <c r="B128" s="69" t="s">
        <v>75</v>
      </c>
      <c r="C128" s="70">
        <v>6</v>
      </c>
      <c r="D128" s="70">
        <v>4.5</v>
      </c>
      <c r="E128" s="70">
        <v>4.5</v>
      </c>
      <c r="F128" s="70">
        <v>1</v>
      </c>
      <c r="G128" s="121">
        <v>4</v>
      </c>
      <c r="H128" s="122">
        <v>5.75</v>
      </c>
      <c r="I128" s="72">
        <f t="shared" si="6"/>
        <v>3.5833333333333335</v>
      </c>
      <c r="J128" s="119">
        <f t="shared" si="7"/>
        <v>25.75</v>
      </c>
      <c r="K128" s="118" t="s">
        <v>40</v>
      </c>
      <c r="L128" s="118">
        <v>380034</v>
      </c>
    </row>
    <row r="129" spans="1:12" ht="18" customHeight="1">
      <c r="A129" s="120">
        <v>126</v>
      </c>
      <c r="B129" s="69" t="s">
        <v>90</v>
      </c>
      <c r="C129" s="70">
        <v>5.5</v>
      </c>
      <c r="D129" s="70">
        <v>1.5</v>
      </c>
      <c r="E129" s="70">
        <v>3</v>
      </c>
      <c r="F129" s="70">
        <v>0.75</v>
      </c>
      <c r="G129" s="121">
        <v>4.75</v>
      </c>
      <c r="H129" s="122">
        <v>3.25</v>
      </c>
      <c r="I129" s="72">
        <f t="shared" si="6"/>
        <v>2.9166666666666665</v>
      </c>
      <c r="J129" s="119">
        <f t="shared" si="7"/>
        <v>18.75</v>
      </c>
      <c r="K129" s="118" t="s">
        <v>40</v>
      </c>
      <c r="L129" s="118">
        <v>380049</v>
      </c>
    </row>
    <row r="130" spans="1:12" ht="18" customHeight="1">
      <c r="A130" s="120">
        <v>127</v>
      </c>
      <c r="B130" s="69" t="s">
        <v>105</v>
      </c>
      <c r="C130" s="70">
        <v>6</v>
      </c>
      <c r="D130" s="70">
        <v>7</v>
      </c>
      <c r="E130" s="70">
        <v>8</v>
      </c>
      <c r="F130" s="70">
        <v>3.25</v>
      </c>
      <c r="G130" s="121">
        <v>5</v>
      </c>
      <c r="H130" s="122">
        <v>6.75</v>
      </c>
      <c r="I130" s="72">
        <f t="shared" si="6"/>
        <v>5</v>
      </c>
      <c r="J130" s="119">
        <f t="shared" si="7"/>
        <v>36</v>
      </c>
      <c r="K130" s="118" t="s">
        <v>40</v>
      </c>
      <c r="L130" s="118">
        <v>380065</v>
      </c>
    </row>
    <row r="131" spans="1:12" ht="18" customHeight="1">
      <c r="A131" s="120">
        <v>128</v>
      </c>
      <c r="B131" s="69" t="s">
        <v>111</v>
      </c>
      <c r="C131" s="70">
        <v>5.5</v>
      </c>
      <c r="D131" s="70">
        <v>2</v>
      </c>
      <c r="E131" s="70">
        <v>6</v>
      </c>
      <c r="F131" s="70">
        <v>1.25</v>
      </c>
      <c r="G131" s="121">
        <v>3.75</v>
      </c>
      <c r="H131" s="122">
        <v>5</v>
      </c>
      <c r="I131" s="72">
        <f t="shared" si="6"/>
        <v>3.3333333333333335</v>
      </c>
      <c r="J131" s="119">
        <f t="shared" si="7"/>
        <v>23.5</v>
      </c>
      <c r="K131" s="118" t="s">
        <v>40</v>
      </c>
      <c r="L131" s="118">
        <v>380071</v>
      </c>
    </row>
    <row r="132" spans="1:12" ht="18" customHeight="1">
      <c r="A132" s="120">
        <v>129</v>
      </c>
      <c r="B132" s="69" t="s">
        <v>116</v>
      </c>
      <c r="C132" s="70">
        <v>6</v>
      </c>
      <c r="D132" s="70">
        <v>5.5</v>
      </c>
      <c r="E132" s="70">
        <v>6.5</v>
      </c>
      <c r="F132" s="70">
        <v>1.25</v>
      </c>
      <c r="G132" s="121">
        <v>4</v>
      </c>
      <c r="H132" s="122">
        <v>6</v>
      </c>
      <c r="I132" s="72">
        <f t="shared" si="6"/>
        <v>3.75</v>
      </c>
      <c r="J132" s="119">
        <f t="shared" si="7"/>
        <v>29.25</v>
      </c>
      <c r="K132" s="118" t="s">
        <v>40</v>
      </c>
      <c r="L132" s="118">
        <v>380076</v>
      </c>
    </row>
    <row r="133" spans="1:12" ht="18" customHeight="1">
      <c r="A133" s="120">
        <v>130</v>
      </c>
      <c r="B133" s="69" t="s">
        <v>123</v>
      </c>
      <c r="C133" s="70">
        <v>8</v>
      </c>
      <c r="D133" s="70">
        <v>5.25</v>
      </c>
      <c r="E133" s="70">
        <v>4</v>
      </c>
      <c r="F133" s="70">
        <v>1.5</v>
      </c>
      <c r="G133" s="121">
        <v>6</v>
      </c>
      <c r="H133" s="122">
        <v>8</v>
      </c>
      <c r="I133" s="72">
        <f t="shared" si="6"/>
        <v>5.166666666666667</v>
      </c>
      <c r="J133" s="119">
        <f t="shared" si="7"/>
        <v>32.75</v>
      </c>
      <c r="K133" s="118" t="s">
        <v>40</v>
      </c>
      <c r="L133" s="118">
        <v>380083</v>
      </c>
    </row>
    <row r="134" spans="1:12" ht="18" customHeight="1">
      <c r="A134" s="120">
        <v>131</v>
      </c>
      <c r="B134" s="69" t="s">
        <v>154</v>
      </c>
      <c r="C134" s="70">
        <v>6</v>
      </c>
      <c r="D134" s="70">
        <v>5.5</v>
      </c>
      <c r="E134" s="70">
        <v>4</v>
      </c>
      <c r="F134" s="70">
        <v>2</v>
      </c>
      <c r="G134" s="121">
        <v>6</v>
      </c>
      <c r="H134" s="122">
        <v>6.25</v>
      </c>
      <c r="I134" s="72">
        <f t="shared" si="6"/>
        <v>4.75</v>
      </c>
      <c r="J134" s="119">
        <f t="shared" si="7"/>
        <v>29.75</v>
      </c>
      <c r="K134" s="118" t="s">
        <v>40</v>
      </c>
      <c r="L134" s="118">
        <v>380114</v>
      </c>
    </row>
    <row r="135" spans="1:12" ht="18" customHeight="1">
      <c r="A135" s="120">
        <v>132</v>
      </c>
      <c r="B135" s="69" t="s">
        <v>166</v>
      </c>
      <c r="C135" s="70">
        <v>5.5</v>
      </c>
      <c r="D135" s="70">
        <v>4</v>
      </c>
      <c r="E135" s="70">
        <v>4</v>
      </c>
      <c r="F135" s="70">
        <v>1.5</v>
      </c>
      <c r="G135" s="121">
        <v>5.25</v>
      </c>
      <c r="H135" s="122">
        <v>7.25</v>
      </c>
      <c r="I135" s="72">
        <f t="shared" si="6"/>
        <v>4.666666666666667</v>
      </c>
      <c r="J135" s="119">
        <f t="shared" si="7"/>
        <v>27.5</v>
      </c>
      <c r="K135" s="118" t="s">
        <v>40</v>
      </c>
      <c r="L135" s="118">
        <v>380127</v>
      </c>
    </row>
    <row r="136" spans="1:12" ht="18" customHeight="1">
      <c r="A136" s="120">
        <v>133</v>
      </c>
      <c r="B136" s="69" t="s">
        <v>177</v>
      </c>
      <c r="C136" s="70">
        <v>6.5</v>
      </c>
      <c r="D136" s="70">
        <v>5.5</v>
      </c>
      <c r="E136" s="70">
        <v>3</v>
      </c>
      <c r="F136" s="70">
        <v>3.5</v>
      </c>
      <c r="G136" s="121">
        <v>6</v>
      </c>
      <c r="H136" s="122">
        <v>7</v>
      </c>
      <c r="I136" s="72">
        <f t="shared" si="6"/>
        <v>5.5</v>
      </c>
      <c r="J136" s="119">
        <f t="shared" si="7"/>
        <v>31.5</v>
      </c>
      <c r="K136" s="118" t="s">
        <v>40</v>
      </c>
      <c r="L136" s="118">
        <v>380138</v>
      </c>
    </row>
    <row r="137" spans="1:12" ht="18" customHeight="1">
      <c r="A137" s="120">
        <v>134</v>
      </c>
      <c r="B137" s="69" t="s">
        <v>181</v>
      </c>
      <c r="C137" s="70">
        <v>7.5</v>
      </c>
      <c r="D137" s="70">
        <v>5</v>
      </c>
      <c r="E137" s="70">
        <v>3.5</v>
      </c>
      <c r="F137" s="70">
        <v>3</v>
      </c>
      <c r="G137" s="121">
        <v>3.75</v>
      </c>
      <c r="H137" s="122">
        <v>5</v>
      </c>
      <c r="I137" s="72">
        <f t="shared" si="6"/>
        <v>3.9166666666666665</v>
      </c>
      <c r="J137" s="119">
        <f t="shared" si="7"/>
        <v>27.75</v>
      </c>
      <c r="K137" s="118" t="s">
        <v>40</v>
      </c>
      <c r="L137" s="118">
        <v>380142</v>
      </c>
    </row>
    <row r="138" spans="1:12" ht="18" customHeight="1">
      <c r="A138" s="120">
        <v>135</v>
      </c>
      <c r="B138" s="69" t="s">
        <v>196</v>
      </c>
      <c r="C138" s="70">
        <v>1.5</v>
      </c>
      <c r="D138" s="70"/>
      <c r="E138" s="70">
        <v>2</v>
      </c>
      <c r="F138" s="70">
        <v>0.25</v>
      </c>
      <c r="G138" s="121">
        <v>1.75</v>
      </c>
      <c r="H138" s="122">
        <v>3</v>
      </c>
      <c r="I138" s="72">
        <f t="shared" si="6"/>
        <v>1.6666666666666667</v>
      </c>
      <c r="J138" s="119">
        <f t="shared" si="7"/>
        <v>8.5</v>
      </c>
      <c r="K138" s="118" t="s">
        <v>40</v>
      </c>
      <c r="L138" s="118">
        <v>380157</v>
      </c>
    </row>
    <row r="139" spans="1:12" ht="18" customHeight="1">
      <c r="A139" s="120">
        <v>136</v>
      </c>
      <c r="B139" s="69" t="s">
        <v>202</v>
      </c>
      <c r="C139" s="70">
        <v>8</v>
      </c>
      <c r="D139" s="70">
        <v>2.25</v>
      </c>
      <c r="E139" s="70">
        <v>5</v>
      </c>
      <c r="F139" s="70">
        <v>1.25</v>
      </c>
      <c r="G139" s="121">
        <v>5.25</v>
      </c>
      <c r="H139" s="122">
        <v>7.25</v>
      </c>
      <c r="I139" s="72">
        <f t="shared" si="6"/>
        <v>4.583333333333333</v>
      </c>
      <c r="J139" s="119">
        <f t="shared" si="7"/>
        <v>29</v>
      </c>
      <c r="K139" s="118" t="s">
        <v>40</v>
      </c>
      <c r="L139" s="118">
        <v>380163</v>
      </c>
    </row>
    <row r="140" spans="1:12" ht="18" customHeight="1">
      <c r="A140" s="120">
        <v>137</v>
      </c>
      <c r="B140" s="69" t="s">
        <v>230</v>
      </c>
      <c r="C140" s="70">
        <v>7</v>
      </c>
      <c r="D140" s="70">
        <v>5</v>
      </c>
      <c r="E140" s="70">
        <v>7</v>
      </c>
      <c r="F140" s="70">
        <v>2.5</v>
      </c>
      <c r="G140" s="121">
        <v>5.25</v>
      </c>
      <c r="H140" s="122">
        <v>8</v>
      </c>
      <c r="I140" s="72">
        <f t="shared" si="6"/>
        <v>5.25</v>
      </c>
      <c r="J140" s="119">
        <f t="shared" si="7"/>
        <v>34.75</v>
      </c>
      <c r="K140" s="118" t="s">
        <v>40</v>
      </c>
      <c r="L140" s="118">
        <v>380191</v>
      </c>
    </row>
    <row r="141" spans="1:12" ht="18" customHeight="1">
      <c r="A141" s="120">
        <v>138</v>
      </c>
      <c r="B141" s="69" t="s">
        <v>236</v>
      </c>
      <c r="C141" s="70">
        <v>6</v>
      </c>
      <c r="D141" s="70">
        <v>5.5</v>
      </c>
      <c r="E141" s="70">
        <v>5</v>
      </c>
      <c r="F141" s="70">
        <v>4</v>
      </c>
      <c r="G141" s="121">
        <v>6.25</v>
      </c>
      <c r="H141" s="122">
        <v>8</v>
      </c>
      <c r="I141" s="72">
        <f t="shared" si="6"/>
        <v>6.083333333333333</v>
      </c>
      <c r="J141" s="119">
        <f t="shared" si="7"/>
        <v>34.75</v>
      </c>
      <c r="K141" s="118" t="s">
        <v>40</v>
      </c>
      <c r="L141" s="118">
        <v>380197</v>
      </c>
    </row>
    <row r="142" spans="1:12" ht="18" customHeight="1">
      <c r="A142" s="120">
        <v>139</v>
      </c>
      <c r="B142" s="69" t="s">
        <v>240</v>
      </c>
      <c r="C142" s="70">
        <v>6</v>
      </c>
      <c r="D142" s="70">
        <v>6</v>
      </c>
      <c r="E142" s="70">
        <v>3</v>
      </c>
      <c r="F142" s="70">
        <v>3</v>
      </c>
      <c r="G142" s="121">
        <v>4.75</v>
      </c>
      <c r="H142" s="122">
        <v>7.75</v>
      </c>
      <c r="I142" s="72">
        <f t="shared" si="6"/>
        <v>5.166666666666667</v>
      </c>
      <c r="J142" s="119">
        <f t="shared" si="7"/>
        <v>30.5</v>
      </c>
      <c r="K142" s="118" t="s">
        <v>40</v>
      </c>
      <c r="L142" s="118">
        <v>380201</v>
      </c>
    </row>
    <row r="143" spans="1:12" ht="18" customHeight="1">
      <c r="A143" s="120">
        <v>140</v>
      </c>
      <c r="B143" s="69" t="s">
        <v>243</v>
      </c>
      <c r="C143" s="70">
        <v>6</v>
      </c>
      <c r="D143" s="70">
        <v>5</v>
      </c>
      <c r="E143" s="70">
        <v>3.5</v>
      </c>
      <c r="F143" s="70">
        <v>3</v>
      </c>
      <c r="G143" s="121">
        <v>2.75</v>
      </c>
      <c r="H143" s="122">
        <v>8</v>
      </c>
      <c r="I143" s="72">
        <f t="shared" si="6"/>
        <v>4.583333333333333</v>
      </c>
      <c r="J143" s="119">
        <f t="shared" si="7"/>
        <v>28.25</v>
      </c>
      <c r="K143" s="118" t="s">
        <v>40</v>
      </c>
      <c r="L143" s="118">
        <v>380204</v>
      </c>
    </row>
    <row r="144" spans="1:12" ht="18" customHeight="1">
      <c r="A144" s="120">
        <v>141</v>
      </c>
      <c r="B144" s="69" t="s">
        <v>248</v>
      </c>
      <c r="C144" s="70">
        <v>7</v>
      </c>
      <c r="D144" s="70">
        <v>6</v>
      </c>
      <c r="E144" s="70">
        <v>5</v>
      </c>
      <c r="F144" s="70">
        <v>6</v>
      </c>
      <c r="G144" s="121">
        <v>4</v>
      </c>
      <c r="H144" s="122">
        <v>7.75</v>
      </c>
      <c r="I144" s="72">
        <f t="shared" si="6"/>
        <v>5.916666666666667</v>
      </c>
      <c r="J144" s="119">
        <f t="shared" si="7"/>
        <v>35.75</v>
      </c>
      <c r="K144" s="118" t="s">
        <v>40</v>
      </c>
      <c r="L144" s="118">
        <v>380209</v>
      </c>
    </row>
    <row r="145" spans="1:12" ht="18" customHeight="1">
      <c r="A145" s="120">
        <v>142</v>
      </c>
      <c r="B145" s="69" t="s">
        <v>253</v>
      </c>
      <c r="C145" s="70">
        <v>6</v>
      </c>
      <c r="D145" s="70">
        <v>5.5</v>
      </c>
      <c r="E145" s="70">
        <v>4</v>
      </c>
      <c r="F145" s="70">
        <v>5</v>
      </c>
      <c r="G145" s="121">
        <v>4</v>
      </c>
      <c r="H145" s="122">
        <v>7.75</v>
      </c>
      <c r="I145" s="72">
        <f aca="true" t="shared" si="8" ref="I145:I176">(F145+G145+H145)/3</f>
        <v>5.583333333333333</v>
      </c>
      <c r="J145" s="119">
        <f aca="true" t="shared" si="9" ref="J145:J176">C145+D145+E145+F145+G145+H145</f>
        <v>32.25</v>
      </c>
      <c r="K145" s="118" t="s">
        <v>40</v>
      </c>
      <c r="L145" s="118">
        <v>380214</v>
      </c>
    </row>
    <row r="146" spans="1:12" ht="18" customHeight="1">
      <c r="A146" s="120">
        <v>143</v>
      </c>
      <c r="B146" s="69" t="s">
        <v>257</v>
      </c>
      <c r="C146" s="70">
        <v>5.5</v>
      </c>
      <c r="D146" s="70">
        <v>3.5</v>
      </c>
      <c r="E146" s="70">
        <v>2.5</v>
      </c>
      <c r="F146" s="70">
        <v>2</v>
      </c>
      <c r="G146" s="121">
        <v>2</v>
      </c>
      <c r="H146" s="122">
        <v>4.25</v>
      </c>
      <c r="I146" s="72">
        <f t="shared" si="8"/>
        <v>2.75</v>
      </c>
      <c r="J146" s="119">
        <f t="shared" si="9"/>
        <v>19.75</v>
      </c>
      <c r="K146" s="118" t="s">
        <v>40</v>
      </c>
      <c r="L146" s="118">
        <v>380218</v>
      </c>
    </row>
    <row r="147" spans="1:12" ht="18" customHeight="1">
      <c r="A147" s="120">
        <v>144</v>
      </c>
      <c r="B147" s="69" t="s">
        <v>259</v>
      </c>
      <c r="C147" s="70">
        <v>6</v>
      </c>
      <c r="D147" s="70">
        <v>5</v>
      </c>
      <c r="E147" s="70">
        <v>4</v>
      </c>
      <c r="F147" s="70">
        <v>2.5</v>
      </c>
      <c r="G147" s="121">
        <v>2.75</v>
      </c>
      <c r="H147" s="122">
        <v>4.25</v>
      </c>
      <c r="I147" s="72">
        <f t="shared" si="8"/>
        <v>3.1666666666666665</v>
      </c>
      <c r="J147" s="119">
        <f t="shared" si="9"/>
        <v>24.5</v>
      </c>
      <c r="K147" s="118" t="s">
        <v>40</v>
      </c>
      <c r="L147" s="118">
        <v>380220</v>
      </c>
    </row>
    <row r="148" spans="1:12" ht="18" customHeight="1">
      <c r="A148" s="120">
        <v>145</v>
      </c>
      <c r="B148" s="69" t="s">
        <v>266</v>
      </c>
      <c r="C148" s="70">
        <v>5.5</v>
      </c>
      <c r="D148" s="70">
        <v>6.5</v>
      </c>
      <c r="E148" s="70">
        <v>3</v>
      </c>
      <c r="F148" s="70">
        <v>2</v>
      </c>
      <c r="G148" s="121">
        <v>4</v>
      </c>
      <c r="H148" s="122">
        <v>5.75</v>
      </c>
      <c r="I148" s="72">
        <f t="shared" si="8"/>
        <v>3.9166666666666665</v>
      </c>
      <c r="J148" s="119">
        <f t="shared" si="9"/>
        <v>26.75</v>
      </c>
      <c r="K148" s="118" t="s">
        <v>40</v>
      </c>
      <c r="L148" s="118">
        <v>380228</v>
      </c>
    </row>
    <row r="149" spans="1:12" ht="18" customHeight="1">
      <c r="A149" s="120">
        <v>146</v>
      </c>
      <c r="B149" s="69" t="s">
        <v>274</v>
      </c>
      <c r="C149" s="70">
        <v>5</v>
      </c>
      <c r="D149" s="70">
        <v>5.5</v>
      </c>
      <c r="E149" s="70">
        <v>6</v>
      </c>
      <c r="F149" s="70">
        <v>2</v>
      </c>
      <c r="G149" s="121">
        <v>4.25</v>
      </c>
      <c r="H149" s="122">
        <v>8.25</v>
      </c>
      <c r="I149" s="72">
        <f t="shared" si="8"/>
        <v>4.833333333333333</v>
      </c>
      <c r="J149" s="119">
        <f t="shared" si="9"/>
        <v>31</v>
      </c>
      <c r="K149" s="118" t="s">
        <v>40</v>
      </c>
      <c r="L149" s="118">
        <v>380237</v>
      </c>
    </row>
    <row r="150" spans="1:12" ht="18" customHeight="1">
      <c r="A150" s="120">
        <v>147</v>
      </c>
      <c r="B150" s="69" t="s">
        <v>276</v>
      </c>
      <c r="C150" s="70">
        <v>5.5</v>
      </c>
      <c r="D150" s="70">
        <v>3.5</v>
      </c>
      <c r="E150" s="70">
        <v>5</v>
      </c>
      <c r="F150" s="70">
        <v>1</v>
      </c>
      <c r="G150" s="121">
        <v>4.75</v>
      </c>
      <c r="H150" s="122">
        <v>6.75</v>
      </c>
      <c r="I150" s="72">
        <f t="shared" si="8"/>
        <v>4.166666666666667</v>
      </c>
      <c r="J150" s="119">
        <f t="shared" si="9"/>
        <v>26.5</v>
      </c>
      <c r="K150" s="118" t="s">
        <v>40</v>
      </c>
      <c r="L150" s="118">
        <v>380239</v>
      </c>
    </row>
    <row r="151" spans="1:12" ht="18" customHeight="1">
      <c r="A151" s="120">
        <v>148</v>
      </c>
      <c r="B151" s="69" t="s">
        <v>277</v>
      </c>
      <c r="C151" s="70">
        <v>5</v>
      </c>
      <c r="D151" s="70">
        <v>6.5</v>
      </c>
      <c r="E151" s="70">
        <v>3</v>
      </c>
      <c r="F151" s="70">
        <v>1</v>
      </c>
      <c r="G151" s="121">
        <v>2</v>
      </c>
      <c r="H151" s="122">
        <v>6.25</v>
      </c>
      <c r="I151" s="72">
        <f t="shared" si="8"/>
        <v>3.0833333333333335</v>
      </c>
      <c r="J151" s="119">
        <f t="shared" si="9"/>
        <v>23.75</v>
      </c>
      <c r="K151" s="118" t="s">
        <v>40</v>
      </c>
      <c r="L151" s="118">
        <v>380240</v>
      </c>
    </row>
    <row r="152" spans="1:12" ht="18" customHeight="1">
      <c r="A152" s="120">
        <v>149</v>
      </c>
      <c r="B152" s="69" t="s">
        <v>280</v>
      </c>
      <c r="C152" s="70">
        <v>4</v>
      </c>
      <c r="D152" s="70">
        <v>4.5</v>
      </c>
      <c r="E152" s="70">
        <v>5</v>
      </c>
      <c r="F152" s="70">
        <v>2</v>
      </c>
      <c r="G152" s="121">
        <v>4</v>
      </c>
      <c r="H152" s="122">
        <v>6</v>
      </c>
      <c r="I152" s="72">
        <f t="shared" si="8"/>
        <v>4</v>
      </c>
      <c r="J152" s="119">
        <f t="shared" si="9"/>
        <v>25.5</v>
      </c>
      <c r="K152" s="118" t="s">
        <v>40</v>
      </c>
      <c r="L152" s="118">
        <v>380243</v>
      </c>
    </row>
    <row r="153" spans="1:12" ht="18" customHeight="1">
      <c r="A153" s="120">
        <v>150</v>
      </c>
      <c r="B153" s="69" t="s">
        <v>297</v>
      </c>
      <c r="C153" s="70">
        <v>7</v>
      </c>
      <c r="D153" s="70">
        <v>4.5</v>
      </c>
      <c r="E153" s="70">
        <v>7</v>
      </c>
      <c r="F153" s="70">
        <v>1.25</v>
      </c>
      <c r="G153" s="121">
        <v>3.75</v>
      </c>
      <c r="H153" s="122">
        <v>7.75</v>
      </c>
      <c r="I153" s="72">
        <f t="shared" si="8"/>
        <v>4.25</v>
      </c>
      <c r="J153" s="119">
        <f t="shared" si="9"/>
        <v>31.25</v>
      </c>
      <c r="K153" s="118" t="s">
        <v>40</v>
      </c>
      <c r="L153" s="118">
        <v>380260</v>
      </c>
    </row>
    <row r="154" spans="1:12" ht="18" customHeight="1">
      <c r="A154" s="120">
        <v>151</v>
      </c>
      <c r="B154" s="69" t="s">
        <v>315</v>
      </c>
      <c r="C154" s="70">
        <v>6</v>
      </c>
      <c r="D154" s="70">
        <v>7.5</v>
      </c>
      <c r="E154" s="70">
        <v>4.5</v>
      </c>
      <c r="F154" s="70">
        <v>5.25</v>
      </c>
      <c r="G154" s="121">
        <v>6</v>
      </c>
      <c r="H154" s="122">
        <v>8</v>
      </c>
      <c r="I154" s="72">
        <f t="shared" si="8"/>
        <v>6.416666666666667</v>
      </c>
      <c r="J154" s="119">
        <f t="shared" si="9"/>
        <v>37.25</v>
      </c>
      <c r="K154" s="118" t="s">
        <v>40</v>
      </c>
      <c r="L154" s="118">
        <v>380278</v>
      </c>
    </row>
    <row r="155" spans="1:12" ht="18" customHeight="1">
      <c r="A155" s="120">
        <v>152</v>
      </c>
      <c r="B155" s="69" t="s">
        <v>316</v>
      </c>
      <c r="C155" s="70">
        <v>7</v>
      </c>
      <c r="D155" s="70">
        <v>5</v>
      </c>
      <c r="E155" s="70">
        <v>3</v>
      </c>
      <c r="F155" s="70">
        <v>3</v>
      </c>
      <c r="G155" s="121">
        <v>4.25</v>
      </c>
      <c r="H155" s="122">
        <v>5</v>
      </c>
      <c r="I155" s="72">
        <f t="shared" si="8"/>
        <v>4.083333333333333</v>
      </c>
      <c r="J155" s="119">
        <f t="shared" si="9"/>
        <v>27.25</v>
      </c>
      <c r="K155" s="118" t="s">
        <v>40</v>
      </c>
      <c r="L155" s="118">
        <v>380279</v>
      </c>
    </row>
    <row r="156" spans="1:12" ht="18" customHeight="1">
      <c r="A156" s="120">
        <v>153</v>
      </c>
      <c r="B156" s="69" t="s">
        <v>321</v>
      </c>
      <c r="C156" s="70">
        <v>6</v>
      </c>
      <c r="D156" s="70">
        <v>7</v>
      </c>
      <c r="E156" s="70">
        <v>3.5</v>
      </c>
      <c r="F156" s="70">
        <v>5</v>
      </c>
      <c r="G156" s="121">
        <v>5</v>
      </c>
      <c r="H156" s="122">
        <v>8</v>
      </c>
      <c r="I156" s="72">
        <f t="shared" si="8"/>
        <v>6</v>
      </c>
      <c r="J156" s="119">
        <f t="shared" si="9"/>
        <v>34.5</v>
      </c>
      <c r="K156" s="118" t="s">
        <v>40</v>
      </c>
      <c r="L156" s="118">
        <v>380284</v>
      </c>
    </row>
    <row r="157" spans="1:12" ht="18" customHeight="1">
      <c r="A157" s="120">
        <v>154</v>
      </c>
      <c r="B157" s="69" t="s">
        <v>322</v>
      </c>
      <c r="C157" s="70">
        <v>5</v>
      </c>
      <c r="D157" s="70">
        <v>5.5</v>
      </c>
      <c r="E157" s="70">
        <v>3.5</v>
      </c>
      <c r="F157" s="70">
        <v>4</v>
      </c>
      <c r="G157" s="121">
        <v>6</v>
      </c>
      <c r="H157" s="122">
        <v>7.25</v>
      </c>
      <c r="I157" s="72">
        <f t="shared" si="8"/>
        <v>5.75</v>
      </c>
      <c r="J157" s="119">
        <f t="shared" si="9"/>
        <v>31.25</v>
      </c>
      <c r="K157" s="118" t="s">
        <v>40</v>
      </c>
      <c r="L157" s="118">
        <v>380285</v>
      </c>
    </row>
    <row r="158" spans="1:12" ht="18" customHeight="1">
      <c r="A158" s="120">
        <v>155</v>
      </c>
      <c r="B158" s="69" t="s">
        <v>324</v>
      </c>
      <c r="C158" s="70">
        <v>5.5</v>
      </c>
      <c r="D158" s="70">
        <v>5.5</v>
      </c>
      <c r="E158" s="70">
        <v>5.5</v>
      </c>
      <c r="F158" s="70">
        <v>2.5</v>
      </c>
      <c r="G158" s="121">
        <v>6.25</v>
      </c>
      <c r="H158" s="122">
        <v>6.25</v>
      </c>
      <c r="I158" s="72">
        <f t="shared" si="8"/>
        <v>5</v>
      </c>
      <c r="J158" s="119">
        <f t="shared" si="9"/>
        <v>31.5</v>
      </c>
      <c r="K158" s="118" t="s">
        <v>40</v>
      </c>
      <c r="L158" s="118">
        <v>380287</v>
      </c>
    </row>
    <row r="159" spans="1:12" ht="18" customHeight="1">
      <c r="A159" s="120">
        <v>156</v>
      </c>
      <c r="B159" s="69" t="s">
        <v>325</v>
      </c>
      <c r="C159" s="70">
        <v>5.5</v>
      </c>
      <c r="D159" s="70">
        <v>4.5</v>
      </c>
      <c r="E159" s="70">
        <v>5</v>
      </c>
      <c r="F159" s="70">
        <v>1</v>
      </c>
      <c r="G159" s="121">
        <v>3.25</v>
      </c>
      <c r="H159" s="122">
        <v>6</v>
      </c>
      <c r="I159" s="72">
        <f t="shared" si="8"/>
        <v>3.4166666666666665</v>
      </c>
      <c r="J159" s="119">
        <f t="shared" si="9"/>
        <v>25.25</v>
      </c>
      <c r="K159" s="118" t="s">
        <v>40</v>
      </c>
      <c r="L159" s="118">
        <v>380288</v>
      </c>
    </row>
    <row r="160" spans="1:12" ht="18" customHeight="1">
      <c r="A160" s="120">
        <v>157</v>
      </c>
      <c r="B160" s="69" t="s">
        <v>327</v>
      </c>
      <c r="C160" s="70">
        <v>5</v>
      </c>
      <c r="D160" s="70">
        <v>5</v>
      </c>
      <c r="E160" s="70">
        <v>5.5</v>
      </c>
      <c r="F160" s="70">
        <v>1.25</v>
      </c>
      <c r="G160" s="121">
        <v>3.25</v>
      </c>
      <c r="H160" s="122">
        <v>5.25</v>
      </c>
      <c r="I160" s="72">
        <f t="shared" si="8"/>
        <v>3.25</v>
      </c>
      <c r="J160" s="119">
        <f t="shared" si="9"/>
        <v>25.25</v>
      </c>
      <c r="K160" s="118" t="s">
        <v>40</v>
      </c>
      <c r="L160" s="118">
        <v>380290</v>
      </c>
    </row>
    <row r="161" spans="1:12" ht="18" customHeight="1">
      <c r="A161" s="120">
        <v>158</v>
      </c>
      <c r="B161" s="69" t="s">
        <v>334</v>
      </c>
      <c r="C161" s="70">
        <v>5</v>
      </c>
      <c r="D161" s="70">
        <v>1.25</v>
      </c>
      <c r="E161" s="70">
        <v>6.5</v>
      </c>
      <c r="F161" s="70">
        <v>1.25</v>
      </c>
      <c r="G161" s="121">
        <v>3</v>
      </c>
      <c r="H161" s="122">
        <v>6.25</v>
      </c>
      <c r="I161" s="72">
        <f t="shared" si="8"/>
        <v>3.5</v>
      </c>
      <c r="J161" s="119">
        <f t="shared" si="9"/>
        <v>23.25</v>
      </c>
      <c r="K161" s="118" t="s">
        <v>40</v>
      </c>
      <c r="L161" s="118">
        <v>380297</v>
      </c>
    </row>
    <row r="162" spans="1:12" ht="18" customHeight="1">
      <c r="A162" s="120">
        <v>159</v>
      </c>
      <c r="B162" s="69" t="s">
        <v>49</v>
      </c>
      <c r="C162" s="70">
        <v>5</v>
      </c>
      <c r="D162" s="70">
        <v>5</v>
      </c>
      <c r="E162" s="70">
        <v>4</v>
      </c>
      <c r="F162" s="70">
        <v>1.5</v>
      </c>
      <c r="G162" s="121">
        <v>5.25</v>
      </c>
      <c r="H162" s="122">
        <v>5.25</v>
      </c>
      <c r="I162" s="72">
        <f t="shared" si="8"/>
        <v>4</v>
      </c>
      <c r="J162" s="119">
        <f t="shared" si="9"/>
        <v>26</v>
      </c>
      <c r="K162" s="118" t="s">
        <v>50</v>
      </c>
      <c r="L162" s="118">
        <v>380008</v>
      </c>
    </row>
    <row r="163" spans="1:12" ht="18" customHeight="1">
      <c r="A163" s="120">
        <v>160</v>
      </c>
      <c r="B163" s="69" t="s">
        <v>57</v>
      </c>
      <c r="C163" s="70">
        <v>5</v>
      </c>
      <c r="D163" s="70">
        <v>2.5</v>
      </c>
      <c r="E163" s="70">
        <v>5</v>
      </c>
      <c r="F163" s="70">
        <v>2</v>
      </c>
      <c r="G163" s="121">
        <v>2.25</v>
      </c>
      <c r="H163" s="122">
        <v>4.25</v>
      </c>
      <c r="I163" s="72">
        <f t="shared" si="8"/>
        <v>2.8333333333333335</v>
      </c>
      <c r="J163" s="119">
        <f t="shared" si="9"/>
        <v>21</v>
      </c>
      <c r="K163" s="118" t="s">
        <v>50</v>
      </c>
      <c r="L163" s="118">
        <v>380015</v>
      </c>
    </row>
    <row r="164" spans="1:12" ht="18" customHeight="1">
      <c r="A164" s="120">
        <v>161</v>
      </c>
      <c r="B164" s="69" t="s">
        <v>61</v>
      </c>
      <c r="C164" s="70">
        <v>5</v>
      </c>
      <c r="D164" s="70">
        <v>6.75</v>
      </c>
      <c r="E164" s="70">
        <v>3</v>
      </c>
      <c r="F164" s="70">
        <v>0.5</v>
      </c>
      <c r="G164" s="121">
        <v>3.75</v>
      </c>
      <c r="H164" s="122">
        <v>3.75</v>
      </c>
      <c r="I164" s="72">
        <f t="shared" si="8"/>
        <v>2.6666666666666665</v>
      </c>
      <c r="J164" s="119">
        <f t="shared" si="9"/>
        <v>22.75</v>
      </c>
      <c r="K164" s="118" t="s">
        <v>50</v>
      </c>
      <c r="L164" s="118">
        <v>380020</v>
      </c>
    </row>
    <row r="165" spans="1:12" ht="18" customHeight="1">
      <c r="A165" s="120">
        <v>162</v>
      </c>
      <c r="B165" s="69" t="s">
        <v>62</v>
      </c>
      <c r="C165" s="70">
        <v>5</v>
      </c>
      <c r="D165" s="70">
        <v>3.25</v>
      </c>
      <c r="E165" s="70">
        <v>2.5</v>
      </c>
      <c r="F165" s="70">
        <v>2</v>
      </c>
      <c r="G165" s="121">
        <v>3.75</v>
      </c>
      <c r="H165" s="122">
        <v>5</v>
      </c>
      <c r="I165" s="72">
        <f t="shared" si="8"/>
        <v>3.5833333333333335</v>
      </c>
      <c r="J165" s="119">
        <f t="shared" si="9"/>
        <v>21.5</v>
      </c>
      <c r="K165" s="118" t="s">
        <v>50</v>
      </c>
      <c r="L165" s="118">
        <v>380021</v>
      </c>
    </row>
    <row r="166" spans="1:12" ht="18" customHeight="1">
      <c r="A166" s="120">
        <v>163</v>
      </c>
      <c r="B166" s="69" t="s">
        <v>65</v>
      </c>
      <c r="C166" s="70">
        <v>4</v>
      </c>
      <c r="D166" s="70">
        <v>7</v>
      </c>
      <c r="E166" s="70">
        <v>3.5</v>
      </c>
      <c r="F166" s="70">
        <v>3.5</v>
      </c>
      <c r="G166" s="121">
        <v>5</v>
      </c>
      <c r="H166" s="122">
        <v>3</v>
      </c>
      <c r="I166" s="72">
        <f t="shared" si="8"/>
        <v>3.8333333333333335</v>
      </c>
      <c r="J166" s="119">
        <f t="shared" si="9"/>
        <v>26</v>
      </c>
      <c r="K166" s="118" t="s">
        <v>50</v>
      </c>
      <c r="L166" s="118">
        <v>380024</v>
      </c>
    </row>
    <row r="167" spans="1:12" ht="18" customHeight="1">
      <c r="A167" s="120">
        <v>164</v>
      </c>
      <c r="B167" s="69" t="s">
        <v>66</v>
      </c>
      <c r="C167" s="70">
        <v>2.5</v>
      </c>
      <c r="D167" s="70">
        <v>5</v>
      </c>
      <c r="E167" s="70">
        <v>5</v>
      </c>
      <c r="F167" s="70">
        <v>0.5</v>
      </c>
      <c r="G167" s="121">
        <v>2.25</v>
      </c>
      <c r="H167" s="122">
        <v>4</v>
      </c>
      <c r="I167" s="72">
        <f t="shared" si="8"/>
        <v>2.25</v>
      </c>
      <c r="J167" s="119">
        <f t="shared" si="9"/>
        <v>19.25</v>
      </c>
      <c r="K167" s="118" t="s">
        <v>50</v>
      </c>
      <c r="L167" s="118">
        <v>380025</v>
      </c>
    </row>
    <row r="168" spans="1:12" ht="18" customHeight="1">
      <c r="A168" s="120">
        <v>165</v>
      </c>
      <c r="B168" s="69" t="s">
        <v>87</v>
      </c>
      <c r="C168" s="70"/>
      <c r="D168" s="70"/>
      <c r="E168" s="70"/>
      <c r="F168" s="70"/>
      <c r="G168" s="121"/>
      <c r="H168" s="122"/>
      <c r="I168" s="72"/>
      <c r="J168" s="119"/>
      <c r="K168" s="118" t="s">
        <v>50</v>
      </c>
      <c r="L168" s="118">
        <v>380046</v>
      </c>
    </row>
    <row r="169" spans="1:12" ht="18" customHeight="1">
      <c r="A169" s="120">
        <v>166</v>
      </c>
      <c r="B169" s="69" t="s">
        <v>102</v>
      </c>
      <c r="C169" s="70">
        <v>5</v>
      </c>
      <c r="D169" s="70">
        <v>6</v>
      </c>
      <c r="E169" s="70">
        <v>6.5</v>
      </c>
      <c r="F169" s="70">
        <v>1.75</v>
      </c>
      <c r="G169" s="121">
        <v>5</v>
      </c>
      <c r="H169" s="122">
        <v>5.75</v>
      </c>
      <c r="I169" s="72">
        <f t="shared" si="8"/>
        <v>4.166666666666667</v>
      </c>
      <c r="J169" s="119">
        <f t="shared" si="9"/>
        <v>30</v>
      </c>
      <c r="K169" s="118" t="s">
        <v>50</v>
      </c>
      <c r="L169" s="118">
        <v>380062</v>
      </c>
    </row>
    <row r="170" spans="1:12" ht="18" customHeight="1">
      <c r="A170" s="120">
        <v>167</v>
      </c>
      <c r="B170" s="69" t="s">
        <v>103</v>
      </c>
      <c r="C170" s="70">
        <v>5</v>
      </c>
      <c r="D170" s="70">
        <v>3.5</v>
      </c>
      <c r="E170" s="70">
        <v>3.5</v>
      </c>
      <c r="F170" s="70">
        <v>1.5</v>
      </c>
      <c r="G170" s="121">
        <v>4.25</v>
      </c>
      <c r="H170" s="122">
        <v>3.25</v>
      </c>
      <c r="I170" s="72">
        <f t="shared" si="8"/>
        <v>3</v>
      </c>
      <c r="J170" s="119">
        <f t="shared" si="9"/>
        <v>21</v>
      </c>
      <c r="K170" s="118" t="s">
        <v>50</v>
      </c>
      <c r="L170" s="118">
        <v>380063</v>
      </c>
    </row>
    <row r="171" spans="1:12" ht="18" customHeight="1">
      <c r="A171" s="120">
        <v>168</v>
      </c>
      <c r="B171" s="69" t="s">
        <v>108</v>
      </c>
      <c r="C171" s="70">
        <v>6</v>
      </c>
      <c r="D171" s="70">
        <v>5.5</v>
      </c>
      <c r="E171" s="70">
        <v>6</v>
      </c>
      <c r="F171" s="70">
        <v>1.75</v>
      </c>
      <c r="G171" s="121">
        <v>3</v>
      </c>
      <c r="H171" s="122">
        <v>2</v>
      </c>
      <c r="I171" s="72">
        <f t="shared" si="8"/>
        <v>2.25</v>
      </c>
      <c r="J171" s="119">
        <f t="shared" si="9"/>
        <v>24.25</v>
      </c>
      <c r="K171" s="118" t="s">
        <v>50</v>
      </c>
      <c r="L171" s="118">
        <v>380068</v>
      </c>
    </row>
    <row r="172" spans="1:12" ht="18" customHeight="1">
      <c r="A172" s="120">
        <v>169</v>
      </c>
      <c r="B172" s="69" t="s">
        <v>133</v>
      </c>
      <c r="C172" s="70">
        <v>5.5</v>
      </c>
      <c r="D172" s="70">
        <v>3</v>
      </c>
      <c r="E172" s="70">
        <v>6</v>
      </c>
      <c r="F172" s="70">
        <v>0.75</v>
      </c>
      <c r="G172" s="121">
        <v>4.75</v>
      </c>
      <c r="H172" s="122">
        <v>4.25</v>
      </c>
      <c r="I172" s="72">
        <f t="shared" si="8"/>
        <v>3.25</v>
      </c>
      <c r="J172" s="119">
        <f t="shared" si="9"/>
        <v>24.25</v>
      </c>
      <c r="K172" s="118" t="s">
        <v>50</v>
      </c>
      <c r="L172" s="118">
        <v>380093</v>
      </c>
    </row>
    <row r="173" spans="1:12" ht="18" customHeight="1">
      <c r="A173" s="120">
        <v>170</v>
      </c>
      <c r="B173" s="69" t="s">
        <v>136</v>
      </c>
      <c r="C173" s="70">
        <v>6</v>
      </c>
      <c r="D173" s="70">
        <v>5.5</v>
      </c>
      <c r="E173" s="70">
        <v>6.5</v>
      </c>
      <c r="F173" s="70">
        <v>1.5</v>
      </c>
      <c r="G173" s="121">
        <v>4.75</v>
      </c>
      <c r="H173" s="122">
        <v>3</v>
      </c>
      <c r="I173" s="72">
        <f t="shared" si="8"/>
        <v>3.0833333333333335</v>
      </c>
      <c r="J173" s="119">
        <f t="shared" si="9"/>
        <v>27.25</v>
      </c>
      <c r="K173" s="118" t="s">
        <v>50</v>
      </c>
      <c r="L173" s="118">
        <v>380096</v>
      </c>
    </row>
    <row r="174" spans="1:12" ht="18" customHeight="1">
      <c r="A174" s="120">
        <v>171</v>
      </c>
      <c r="B174" s="69" t="s">
        <v>146</v>
      </c>
      <c r="C174" s="70">
        <v>6</v>
      </c>
      <c r="D174" s="70">
        <v>6.25</v>
      </c>
      <c r="E174" s="70">
        <v>4.5</v>
      </c>
      <c r="F174" s="70">
        <v>2.25</v>
      </c>
      <c r="G174" s="121">
        <v>6.75</v>
      </c>
      <c r="H174" s="122">
        <v>5.25</v>
      </c>
      <c r="I174" s="72">
        <f t="shared" si="8"/>
        <v>4.75</v>
      </c>
      <c r="J174" s="119">
        <f t="shared" si="9"/>
        <v>31</v>
      </c>
      <c r="K174" s="118" t="s">
        <v>50</v>
      </c>
      <c r="L174" s="118">
        <v>380106</v>
      </c>
    </row>
    <row r="175" spans="1:12" ht="18" customHeight="1">
      <c r="A175" s="120">
        <v>172</v>
      </c>
      <c r="B175" s="69" t="s">
        <v>156</v>
      </c>
      <c r="C175" s="70">
        <v>5</v>
      </c>
      <c r="D175" s="70">
        <v>3.5</v>
      </c>
      <c r="E175" s="70">
        <v>4</v>
      </c>
      <c r="F175" s="70">
        <v>1</v>
      </c>
      <c r="G175" s="121">
        <v>4</v>
      </c>
      <c r="H175" s="122">
        <v>4.75</v>
      </c>
      <c r="I175" s="72">
        <f t="shared" si="8"/>
        <v>3.25</v>
      </c>
      <c r="J175" s="119">
        <f t="shared" si="9"/>
        <v>22.25</v>
      </c>
      <c r="K175" s="118" t="s">
        <v>50</v>
      </c>
      <c r="L175" s="118">
        <v>380116</v>
      </c>
    </row>
    <row r="176" spans="1:12" ht="18" customHeight="1">
      <c r="A176" s="120">
        <v>173</v>
      </c>
      <c r="B176" s="69" t="s">
        <v>168</v>
      </c>
      <c r="C176" s="70">
        <v>5</v>
      </c>
      <c r="D176" s="70">
        <v>3.5</v>
      </c>
      <c r="E176" s="70">
        <v>2</v>
      </c>
      <c r="F176" s="70">
        <v>1.25</v>
      </c>
      <c r="G176" s="121">
        <v>3.25</v>
      </c>
      <c r="H176" s="122">
        <v>3</v>
      </c>
      <c r="I176" s="72">
        <f t="shared" si="8"/>
        <v>2.5</v>
      </c>
      <c r="J176" s="119">
        <f t="shared" si="9"/>
        <v>18</v>
      </c>
      <c r="K176" s="118" t="s">
        <v>50</v>
      </c>
      <c r="L176" s="118">
        <v>380129</v>
      </c>
    </row>
    <row r="177" spans="1:12" ht="18" customHeight="1">
      <c r="A177" s="120">
        <v>174</v>
      </c>
      <c r="B177" s="69" t="s">
        <v>175</v>
      </c>
      <c r="C177" s="70">
        <v>6.5</v>
      </c>
      <c r="D177" s="70">
        <v>4.75</v>
      </c>
      <c r="E177" s="70">
        <v>3.5</v>
      </c>
      <c r="F177" s="70">
        <v>2</v>
      </c>
      <c r="G177" s="121">
        <v>5.75</v>
      </c>
      <c r="H177" s="122">
        <v>5.25</v>
      </c>
      <c r="I177" s="72">
        <f aca="true" t="shared" si="10" ref="I177:I208">(F177+G177+H177)/3</f>
        <v>4.333333333333333</v>
      </c>
      <c r="J177" s="119">
        <f aca="true" t="shared" si="11" ref="J177:J208">C177+D177+E177+F177+G177+H177</f>
        <v>27.75</v>
      </c>
      <c r="K177" s="118" t="s">
        <v>50</v>
      </c>
      <c r="L177" s="118">
        <v>380136</v>
      </c>
    </row>
    <row r="178" spans="1:12" ht="18" customHeight="1">
      <c r="A178" s="120">
        <v>175</v>
      </c>
      <c r="B178" s="69" t="s">
        <v>176</v>
      </c>
      <c r="C178" s="70">
        <v>4.5</v>
      </c>
      <c r="D178" s="70">
        <v>4</v>
      </c>
      <c r="E178" s="70">
        <v>4</v>
      </c>
      <c r="F178" s="70">
        <v>2</v>
      </c>
      <c r="G178" s="121">
        <v>2.75</v>
      </c>
      <c r="H178" s="122">
        <v>5</v>
      </c>
      <c r="I178" s="72">
        <f t="shared" si="10"/>
        <v>3.25</v>
      </c>
      <c r="J178" s="119">
        <f t="shared" si="11"/>
        <v>22.25</v>
      </c>
      <c r="K178" s="118" t="s">
        <v>50</v>
      </c>
      <c r="L178" s="118">
        <v>380137</v>
      </c>
    </row>
    <row r="179" spans="1:12" ht="18" customHeight="1">
      <c r="A179" s="120">
        <v>176</v>
      </c>
      <c r="B179" s="69" t="s">
        <v>179</v>
      </c>
      <c r="C179" s="70">
        <v>5.5</v>
      </c>
      <c r="D179" s="70">
        <v>4.75</v>
      </c>
      <c r="E179" s="70">
        <v>4</v>
      </c>
      <c r="F179" s="70">
        <v>2.25</v>
      </c>
      <c r="G179" s="121">
        <v>4.75</v>
      </c>
      <c r="H179" s="122">
        <v>6</v>
      </c>
      <c r="I179" s="72">
        <f t="shared" si="10"/>
        <v>4.333333333333333</v>
      </c>
      <c r="J179" s="119">
        <f t="shared" si="11"/>
        <v>27.25</v>
      </c>
      <c r="K179" s="118" t="s">
        <v>50</v>
      </c>
      <c r="L179" s="118">
        <v>380140</v>
      </c>
    </row>
    <row r="180" spans="1:12" ht="18" customHeight="1">
      <c r="A180" s="120">
        <v>177</v>
      </c>
      <c r="B180" s="69" t="s">
        <v>186</v>
      </c>
      <c r="C180" s="70"/>
      <c r="D180" s="70"/>
      <c r="E180" s="70"/>
      <c r="F180" s="70"/>
      <c r="G180" s="121"/>
      <c r="H180" s="122"/>
      <c r="I180" s="72"/>
      <c r="J180" s="119"/>
      <c r="K180" s="118" t="s">
        <v>50</v>
      </c>
      <c r="L180" s="118">
        <v>380147</v>
      </c>
    </row>
    <row r="181" spans="1:12" ht="18" customHeight="1">
      <c r="A181" s="120">
        <v>178</v>
      </c>
      <c r="B181" s="69" t="s">
        <v>191</v>
      </c>
      <c r="C181" s="70">
        <v>7</v>
      </c>
      <c r="D181" s="70">
        <v>2.25</v>
      </c>
      <c r="E181" s="70">
        <v>4</v>
      </c>
      <c r="F181" s="70">
        <v>1.5</v>
      </c>
      <c r="G181" s="121">
        <v>4</v>
      </c>
      <c r="H181" s="122">
        <v>4.75</v>
      </c>
      <c r="I181" s="72">
        <f t="shared" si="10"/>
        <v>3.4166666666666665</v>
      </c>
      <c r="J181" s="119">
        <f t="shared" si="11"/>
        <v>23.5</v>
      </c>
      <c r="K181" s="118" t="s">
        <v>50</v>
      </c>
      <c r="L181" s="118">
        <v>380152</v>
      </c>
    </row>
    <row r="182" spans="1:12" ht="18" customHeight="1">
      <c r="A182" s="120">
        <v>179</v>
      </c>
      <c r="B182" s="69" t="s">
        <v>192</v>
      </c>
      <c r="C182" s="70">
        <v>4</v>
      </c>
      <c r="D182" s="70">
        <v>3.75</v>
      </c>
      <c r="E182" s="70">
        <v>2.5</v>
      </c>
      <c r="F182" s="70">
        <v>1.75</v>
      </c>
      <c r="G182" s="121">
        <v>3.75</v>
      </c>
      <c r="H182" s="122">
        <v>4.75</v>
      </c>
      <c r="I182" s="72">
        <f t="shared" si="10"/>
        <v>3.4166666666666665</v>
      </c>
      <c r="J182" s="119">
        <f t="shared" si="11"/>
        <v>20.5</v>
      </c>
      <c r="K182" s="118" t="s">
        <v>50</v>
      </c>
      <c r="L182" s="118">
        <v>380153</v>
      </c>
    </row>
    <row r="183" spans="1:12" ht="18" customHeight="1">
      <c r="A183" s="120">
        <v>180</v>
      </c>
      <c r="B183" s="69" t="s">
        <v>197</v>
      </c>
      <c r="C183" s="70">
        <v>5</v>
      </c>
      <c r="D183" s="70">
        <v>4.25</v>
      </c>
      <c r="E183" s="70">
        <v>2.5</v>
      </c>
      <c r="F183" s="70">
        <v>0.75</v>
      </c>
      <c r="G183" s="121">
        <v>5.25</v>
      </c>
      <c r="H183" s="122">
        <v>3</v>
      </c>
      <c r="I183" s="72">
        <f t="shared" si="10"/>
        <v>3</v>
      </c>
      <c r="J183" s="119">
        <f t="shared" si="11"/>
        <v>20.75</v>
      </c>
      <c r="K183" s="118" t="s">
        <v>50</v>
      </c>
      <c r="L183" s="118">
        <v>380158</v>
      </c>
    </row>
    <row r="184" spans="1:12" ht="18" customHeight="1">
      <c r="A184" s="120">
        <v>181</v>
      </c>
      <c r="B184" s="69" t="s">
        <v>219</v>
      </c>
      <c r="C184" s="70">
        <v>4</v>
      </c>
      <c r="D184" s="70">
        <v>3</v>
      </c>
      <c r="E184" s="70">
        <v>3</v>
      </c>
      <c r="F184" s="70">
        <v>1</v>
      </c>
      <c r="G184" s="121">
        <v>3</v>
      </c>
      <c r="H184" s="122">
        <v>3.75</v>
      </c>
      <c r="I184" s="72">
        <f t="shared" si="10"/>
        <v>2.5833333333333335</v>
      </c>
      <c r="J184" s="119">
        <f t="shared" si="11"/>
        <v>17.75</v>
      </c>
      <c r="K184" s="118" t="s">
        <v>50</v>
      </c>
      <c r="L184" s="118">
        <v>380180</v>
      </c>
    </row>
    <row r="185" spans="1:12" ht="18" customHeight="1">
      <c r="A185" s="120">
        <v>182</v>
      </c>
      <c r="B185" s="69" t="s">
        <v>224</v>
      </c>
      <c r="C185" s="70">
        <v>5.5</v>
      </c>
      <c r="D185" s="70">
        <v>6</v>
      </c>
      <c r="E185" s="70">
        <v>6</v>
      </c>
      <c r="F185" s="70">
        <v>5</v>
      </c>
      <c r="G185" s="121">
        <v>3.25</v>
      </c>
      <c r="H185" s="122">
        <v>4.75</v>
      </c>
      <c r="I185" s="72">
        <f t="shared" si="10"/>
        <v>4.333333333333333</v>
      </c>
      <c r="J185" s="119">
        <f t="shared" si="11"/>
        <v>30.5</v>
      </c>
      <c r="K185" s="118" t="s">
        <v>50</v>
      </c>
      <c r="L185" s="118">
        <v>380185</v>
      </c>
    </row>
    <row r="186" spans="1:12" ht="18" customHeight="1">
      <c r="A186" s="120">
        <v>183</v>
      </c>
      <c r="B186" s="69" t="s">
        <v>226</v>
      </c>
      <c r="C186" s="70">
        <v>6.5</v>
      </c>
      <c r="D186" s="70">
        <v>5</v>
      </c>
      <c r="E186" s="70">
        <v>3</v>
      </c>
      <c r="F186" s="70">
        <v>2.5</v>
      </c>
      <c r="G186" s="121">
        <v>5.25</v>
      </c>
      <c r="H186" s="122">
        <v>4</v>
      </c>
      <c r="I186" s="72">
        <f t="shared" si="10"/>
        <v>3.9166666666666665</v>
      </c>
      <c r="J186" s="119">
        <f t="shared" si="11"/>
        <v>26.25</v>
      </c>
      <c r="K186" s="118" t="s">
        <v>50</v>
      </c>
      <c r="L186" s="118">
        <v>380187</v>
      </c>
    </row>
    <row r="187" spans="1:12" ht="18" customHeight="1">
      <c r="A187" s="120">
        <v>184</v>
      </c>
      <c r="B187" s="69" t="s">
        <v>265</v>
      </c>
      <c r="C187" s="70">
        <v>4</v>
      </c>
      <c r="D187" s="70">
        <v>5</v>
      </c>
      <c r="E187" s="70">
        <v>3.5</v>
      </c>
      <c r="F187" s="70">
        <v>1</v>
      </c>
      <c r="G187" s="121">
        <v>3.25</v>
      </c>
      <c r="H187" s="122">
        <v>6</v>
      </c>
      <c r="I187" s="72">
        <f t="shared" si="10"/>
        <v>3.4166666666666665</v>
      </c>
      <c r="J187" s="119">
        <f t="shared" si="11"/>
        <v>22.75</v>
      </c>
      <c r="K187" s="118" t="s">
        <v>50</v>
      </c>
      <c r="L187" s="118">
        <v>380226</v>
      </c>
    </row>
    <row r="188" spans="1:12" ht="18" customHeight="1">
      <c r="A188" s="120">
        <v>185</v>
      </c>
      <c r="B188" s="69" t="s">
        <v>270</v>
      </c>
      <c r="C188" s="70">
        <v>6</v>
      </c>
      <c r="D188" s="70">
        <v>5</v>
      </c>
      <c r="E188" s="70">
        <v>4</v>
      </c>
      <c r="F188" s="70">
        <v>1</v>
      </c>
      <c r="G188" s="121">
        <v>2.75</v>
      </c>
      <c r="H188" s="122">
        <v>5</v>
      </c>
      <c r="I188" s="72">
        <f t="shared" si="10"/>
        <v>2.9166666666666665</v>
      </c>
      <c r="J188" s="119">
        <f t="shared" si="11"/>
        <v>23.75</v>
      </c>
      <c r="K188" s="118" t="s">
        <v>50</v>
      </c>
      <c r="L188" s="118">
        <v>380232</v>
      </c>
    </row>
    <row r="189" spans="1:12" ht="18" customHeight="1">
      <c r="A189" s="120">
        <v>186</v>
      </c>
      <c r="B189" s="69" t="s">
        <v>278</v>
      </c>
      <c r="C189" s="70">
        <v>6.5</v>
      </c>
      <c r="D189" s="70">
        <v>2.5</v>
      </c>
      <c r="E189" s="70">
        <v>3</v>
      </c>
      <c r="F189" s="70">
        <v>2.25</v>
      </c>
      <c r="G189" s="121">
        <v>4</v>
      </c>
      <c r="H189" s="122">
        <v>2.25</v>
      </c>
      <c r="I189" s="72">
        <f t="shared" si="10"/>
        <v>2.8333333333333335</v>
      </c>
      <c r="J189" s="119">
        <f t="shared" si="11"/>
        <v>20.5</v>
      </c>
      <c r="K189" s="118" t="s">
        <v>50</v>
      </c>
      <c r="L189" s="118">
        <v>380241</v>
      </c>
    </row>
    <row r="190" spans="1:12" ht="18" customHeight="1">
      <c r="A190" s="120">
        <v>187</v>
      </c>
      <c r="B190" s="69" t="s">
        <v>279</v>
      </c>
      <c r="C190" s="70">
        <v>4</v>
      </c>
      <c r="D190" s="70">
        <v>4</v>
      </c>
      <c r="E190" s="70">
        <v>3.5</v>
      </c>
      <c r="F190" s="70">
        <v>0.5</v>
      </c>
      <c r="G190" s="121">
        <v>4</v>
      </c>
      <c r="H190" s="122">
        <v>3.25</v>
      </c>
      <c r="I190" s="72">
        <f t="shared" si="10"/>
        <v>2.5833333333333335</v>
      </c>
      <c r="J190" s="119">
        <f t="shared" si="11"/>
        <v>19.25</v>
      </c>
      <c r="K190" s="118" t="s">
        <v>50</v>
      </c>
      <c r="L190" s="118">
        <v>380242</v>
      </c>
    </row>
    <row r="191" spans="1:12" ht="18" customHeight="1">
      <c r="A191" s="120">
        <v>188</v>
      </c>
      <c r="B191" s="69" t="s">
        <v>283</v>
      </c>
      <c r="C191" s="70">
        <v>4.5</v>
      </c>
      <c r="D191" s="70">
        <v>2</v>
      </c>
      <c r="E191" s="70">
        <v>2</v>
      </c>
      <c r="F191" s="70">
        <v>1</v>
      </c>
      <c r="G191" s="121">
        <v>4.75</v>
      </c>
      <c r="H191" s="122">
        <v>4.75</v>
      </c>
      <c r="I191" s="72">
        <f t="shared" si="10"/>
        <v>3.5</v>
      </c>
      <c r="J191" s="119">
        <f t="shared" si="11"/>
        <v>19</v>
      </c>
      <c r="K191" s="118" t="s">
        <v>50</v>
      </c>
      <c r="L191" s="118">
        <v>380246</v>
      </c>
    </row>
    <row r="192" spans="1:12" ht="18" customHeight="1">
      <c r="A192" s="120">
        <v>189</v>
      </c>
      <c r="B192" s="69" t="s">
        <v>289</v>
      </c>
      <c r="C192" s="70">
        <v>6.5</v>
      </c>
      <c r="D192" s="70">
        <v>5</v>
      </c>
      <c r="E192" s="70">
        <v>6</v>
      </c>
      <c r="F192" s="70">
        <v>3</v>
      </c>
      <c r="G192" s="121">
        <v>5.25</v>
      </c>
      <c r="H192" s="122">
        <v>5.25</v>
      </c>
      <c r="I192" s="72">
        <f t="shared" si="10"/>
        <v>4.5</v>
      </c>
      <c r="J192" s="119">
        <f t="shared" si="11"/>
        <v>31</v>
      </c>
      <c r="K192" s="118" t="s">
        <v>50</v>
      </c>
      <c r="L192" s="118">
        <v>380252</v>
      </c>
    </row>
    <row r="193" spans="1:12" ht="18" customHeight="1">
      <c r="A193" s="120">
        <v>190</v>
      </c>
      <c r="B193" s="69" t="s">
        <v>292</v>
      </c>
      <c r="C193" s="70">
        <v>7</v>
      </c>
      <c r="D193" s="70">
        <v>3.5</v>
      </c>
      <c r="E193" s="70">
        <v>6</v>
      </c>
      <c r="F193" s="70">
        <v>3</v>
      </c>
      <c r="G193" s="121">
        <v>5</v>
      </c>
      <c r="H193" s="122">
        <v>5</v>
      </c>
      <c r="I193" s="72">
        <f t="shared" si="10"/>
        <v>4.333333333333333</v>
      </c>
      <c r="J193" s="119">
        <f t="shared" si="11"/>
        <v>29.5</v>
      </c>
      <c r="K193" s="118" t="s">
        <v>50</v>
      </c>
      <c r="L193" s="118">
        <v>380255</v>
      </c>
    </row>
    <row r="194" spans="1:12" ht="18" customHeight="1">
      <c r="A194" s="120">
        <v>191</v>
      </c>
      <c r="B194" s="69" t="s">
        <v>312</v>
      </c>
      <c r="C194" s="70">
        <v>6.5</v>
      </c>
      <c r="D194" s="70">
        <v>4.5</v>
      </c>
      <c r="E194" s="70">
        <v>3.5</v>
      </c>
      <c r="F194" s="70">
        <v>3.5</v>
      </c>
      <c r="G194" s="121">
        <v>2.25</v>
      </c>
      <c r="H194" s="122">
        <v>3.75</v>
      </c>
      <c r="I194" s="72">
        <f t="shared" si="10"/>
        <v>3.1666666666666665</v>
      </c>
      <c r="J194" s="119">
        <f t="shared" si="11"/>
        <v>24</v>
      </c>
      <c r="K194" s="118" t="s">
        <v>50</v>
      </c>
      <c r="L194" s="118">
        <v>380275</v>
      </c>
    </row>
    <row r="195" spans="1:12" ht="18" customHeight="1">
      <c r="A195" s="120">
        <v>192</v>
      </c>
      <c r="B195" s="69" t="s">
        <v>330</v>
      </c>
      <c r="C195" s="70">
        <v>4.5</v>
      </c>
      <c r="D195" s="70">
        <v>3.75</v>
      </c>
      <c r="E195" s="70">
        <v>5</v>
      </c>
      <c r="F195" s="70">
        <v>3.75</v>
      </c>
      <c r="G195" s="121">
        <v>4</v>
      </c>
      <c r="H195" s="122">
        <v>4.75</v>
      </c>
      <c r="I195" s="72">
        <f t="shared" si="10"/>
        <v>4.166666666666667</v>
      </c>
      <c r="J195" s="119">
        <f t="shared" si="11"/>
        <v>25.75</v>
      </c>
      <c r="K195" s="118" t="s">
        <v>50</v>
      </c>
      <c r="L195" s="118">
        <v>380293</v>
      </c>
    </row>
    <row r="196" spans="1:12" ht="18" customHeight="1">
      <c r="A196" s="120">
        <v>193</v>
      </c>
      <c r="B196" s="69" t="s">
        <v>331</v>
      </c>
      <c r="C196" s="70">
        <v>4</v>
      </c>
      <c r="D196" s="70">
        <v>5</v>
      </c>
      <c r="E196" s="70">
        <v>5.5</v>
      </c>
      <c r="F196" s="70">
        <v>3</v>
      </c>
      <c r="G196" s="121">
        <v>5.25</v>
      </c>
      <c r="H196" s="122">
        <v>5.25</v>
      </c>
      <c r="I196" s="72">
        <f t="shared" si="10"/>
        <v>4.5</v>
      </c>
      <c r="J196" s="119">
        <f t="shared" si="11"/>
        <v>28</v>
      </c>
      <c r="K196" s="118" t="s">
        <v>50</v>
      </c>
      <c r="L196" s="118">
        <v>380294</v>
      </c>
    </row>
    <row r="197" spans="1:12" ht="18" customHeight="1">
      <c r="A197" s="120">
        <v>194</v>
      </c>
      <c r="B197" s="69" t="s">
        <v>333</v>
      </c>
      <c r="C197" s="70">
        <v>5</v>
      </c>
      <c r="D197" s="70">
        <v>4.5</v>
      </c>
      <c r="E197" s="70">
        <v>2.5</v>
      </c>
      <c r="F197" s="70">
        <v>2</v>
      </c>
      <c r="G197" s="121">
        <v>4</v>
      </c>
      <c r="H197" s="122">
        <v>4</v>
      </c>
      <c r="I197" s="72">
        <f t="shared" si="10"/>
        <v>3.3333333333333335</v>
      </c>
      <c r="J197" s="119">
        <f t="shared" si="11"/>
        <v>22</v>
      </c>
      <c r="K197" s="118" t="s">
        <v>50</v>
      </c>
      <c r="L197" s="118">
        <v>380296</v>
      </c>
    </row>
    <row r="198" spans="1:12" ht="18" customHeight="1">
      <c r="A198" s="120">
        <v>195</v>
      </c>
      <c r="B198" s="69" t="s">
        <v>37</v>
      </c>
      <c r="C198" s="70">
        <v>4</v>
      </c>
      <c r="D198" s="70">
        <v>4.25</v>
      </c>
      <c r="E198" s="70">
        <v>3.5</v>
      </c>
      <c r="F198" s="70">
        <v>2</v>
      </c>
      <c r="G198" s="121">
        <v>3.75</v>
      </c>
      <c r="H198" s="122">
        <v>2.75</v>
      </c>
      <c r="I198" s="72">
        <f t="shared" si="10"/>
        <v>2.8333333333333335</v>
      </c>
      <c r="J198" s="119">
        <f t="shared" si="11"/>
        <v>20.25</v>
      </c>
      <c r="K198" s="118" t="s">
        <v>38</v>
      </c>
      <c r="L198" s="118">
        <v>380001</v>
      </c>
    </row>
    <row r="199" spans="1:12" ht="18" customHeight="1">
      <c r="A199" s="120">
        <v>196</v>
      </c>
      <c r="B199" s="69" t="s">
        <v>52</v>
      </c>
      <c r="C199" s="70">
        <v>6</v>
      </c>
      <c r="D199" s="70">
        <v>1.5</v>
      </c>
      <c r="E199" s="70">
        <v>4</v>
      </c>
      <c r="F199" s="70">
        <v>2</v>
      </c>
      <c r="G199" s="121">
        <v>2.25</v>
      </c>
      <c r="H199" s="122">
        <v>5.75</v>
      </c>
      <c r="I199" s="72">
        <f t="shared" si="10"/>
        <v>3.3333333333333335</v>
      </c>
      <c r="J199" s="119">
        <f t="shared" si="11"/>
        <v>21.5</v>
      </c>
      <c r="K199" s="118" t="s">
        <v>38</v>
      </c>
      <c r="L199" s="118">
        <v>380011</v>
      </c>
    </row>
    <row r="200" spans="1:12" ht="18" customHeight="1">
      <c r="A200" s="120">
        <v>197</v>
      </c>
      <c r="B200" s="69" t="s">
        <v>54</v>
      </c>
      <c r="C200" s="70">
        <v>3</v>
      </c>
      <c r="D200" s="70">
        <v>2.5</v>
      </c>
      <c r="E200" s="70">
        <v>4.5</v>
      </c>
      <c r="F200" s="70">
        <v>2</v>
      </c>
      <c r="G200" s="121">
        <v>2.25</v>
      </c>
      <c r="H200" s="122">
        <v>6.75</v>
      </c>
      <c r="I200" s="72">
        <f t="shared" si="10"/>
        <v>3.6666666666666665</v>
      </c>
      <c r="J200" s="119">
        <f t="shared" si="11"/>
        <v>21</v>
      </c>
      <c r="K200" s="118" t="s">
        <v>38</v>
      </c>
      <c r="L200" s="118">
        <v>380012</v>
      </c>
    </row>
    <row r="201" spans="1:12" ht="18" customHeight="1">
      <c r="A201" s="120">
        <v>198</v>
      </c>
      <c r="B201" s="69" t="s">
        <v>64</v>
      </c>
      <c r="C201" s="70">
        <v>4</v>
      </c>
      <c r="D201" s="70">
        <v>3.25</v>
      </c>
      <c r="E201" s="70">
        <v>1.5</v>
      </c>
      <c r="F201" s="70">
        <v>1.5</v>
      </c>
      <c r="G201" s="121">
        <v>4.25</v>
      </c>
      <c r="H201" s="122">
        <v>5.25</v>
      </c>
      <c r="I201" s="72">
        <f t="shared" si="10"/>
        <v>3.6666666666666665</v>
      </c>
      <c r="J201" s="119">
        <f t="shared" si="11"/>
        <v>19.75</v>
      </c>
      <c r="K201" s="118" t="s">
        <v>38</v>
      </c>
      <c r="L201" s="118">
        <v>380023</v>
      </c>
    </row>
    <row r="202" spans="1:12" ht="18" customHeight="1">
      <c r="A202" s="120">
        <v>199</v>
      </c>
      <c r="B202" s="69" t="s">
        <v>77</v>
      </c>
      <c r="C202" s="70">
        <v>6</v>
      </c>
      <c r="D202" s="70">
        <v>2</v>
      </c>
      <c r="E202" s="70">
        <v>3</v>
      </c>
      <c r="F202" s="70">
        <v>2.5</v>
      </c>
      <c r="G202" s="121">
        <v>4</v>
      </c>
      <c r="H202" s="122">
        <v>5</v>
      </c>
      <c r="I202" s="72">
        <f t="shared" si="10"/>
        <v>3.8333333333333335</v>
      </c>
      <c r="J202" s="119">
        <f t="shared" si="11"/>
        <v>22.5</v>
      </c>
      <c r="K202" s="118" t="s">
        <v>38</v>
      </c>
      <c r="L202" s="118">
        <v>380036</v>
      </c>
    </row>
    <row r="203" spans="1:12" ht="18" customHeight="1">
      <c r="A203" s="120">
        <v>200</v>
      </c>
      <c r="B203" s="69" t="s">
        <v>80</v>
      </c>
      <c r="C203" s="70">
        <v>5</v>
      </c>
      <c r="D203" s="70">
        <v>1.5</v>
      </c>
      <c r="E203" s="70">
        <v>3</v>
      </c>
      <c r="F203" s="70">
        <v>2</v>
      </c>
      <c r="G203" s="121">
        <v>4</v>
      </c>
      <c r="H203" s="122">
        <v>3.75</v>
      </c>
      <c r="I203" s="72">
        <f t="shared" si="10"/>
        <v>3.25</v>
      </c>
      <c r="J203" s="119">
        <f t="shared" si="11"/>
        <v>19.25</v>
      </c>
      <c r="K203" s="118" t="s">
        <v>38</v>
      </c>
      <c r="L203" s="118">
        <v>380039</v>
      </c>
    </row>
    <row r="204" spans="1:12" ht="18" customHeight="1">
      <c r="A204" s="120">
        <v>201</v>
      </c>
      <c r="B204" s="69" t="s">
        <v>83</v>
      </c>
      <c r="C204" s="70">
        <v>4</v>
      </c>
      <c r="D204" s="70">
        <v>5</v>
      </c>
      <c r="E204" s="70">
        <v>6.5</v>
      </c>
      <c r="F204" s="70">
        <v>1</v>
      </c>
      <c r="G204" s="121">
        <v>4.75</v>
      </c>
      <c r="H204" s="122">
        <v>6.75</v>
      </c>
      <c r="I204" s="72">
        <f t="shared" si="10"/>
        <v>4.166666666666667</v>
      </c>
      <c r="J204" s="119">
        <f t="shared" si="11"/>
        <v>28</v>
      </c>
      <c r="K204" s="118" t="s">
        <v>38</v>
      </c>
      <c r="L204" s="118">
        <v>380042</v>
      </c>
    </row>
    <row r="205" spans="1:12" ht="18" customHeight="1">
      <c r="A205" s="120">
        <v>202</v>
      </c>
      <c r="B205" s="69" t="s">
        <v>86</v>
      </c>
      <c r="C205" s="70">
        <v>4</v>
      </c>
      <c r="D205" s="70">
        <v>5.5</v>
      </c>
      <c r="E205" s="70">
        <v>6.5</v>
      </c>
      <c r="F205" s="70">
        <v>4.5</v>
      </c>
      <c r="G205" s="121">
        <v>2</v>
      </c>
      <c r="H205" s="122">
        <v>4</v>
      </c>
      <c r="I205" s="72">
        <f t="shared" si="10"/>
        <v>3.5</v>
      </c>
      <c r="J205" s="119">
        <f t="shared" si="11"/>
        <v>26.5</v>
      </c>
      <c r="K205" s="118" t="s">
        <v>38</v>
      </c>
      <c r="L205" s="118">
        <v>380045</v>
      </c>
    </row>
    <row r="206" spans="1:12" ht="18" customHeight="1">
      <c r="A206" s="120">
        <v>203</v>
      </c>
      <c r="B206" s="69" t="s">
        <v>110</v>
      </c>
      <c r="C206" s="70">
        <v>5</v>
      </c>
      <c r="D206" s="70">
        <v>4.5</v>
      </c>
      <c r="E206" s="70">
        <v>2.5</v>
      </c>
      <c r="F206" s="70">
        <v>1</v>
      </c>
      <c r="G206" s="121">
        <v>4.25</v>
      </c>
      <c r="H206" s="122">
        <v>3.75</v>
      </c>
      <c r="I206" s="72">
        <f t="shared" si="10"/>
        <v>3</v>
      </c>
      <c r="J206" s="119">
        <f t="shared" si="11"/>
        <v>21</v>
      </c>
      <c r="K206" s="118" t="s">
        <v>38</v>
      </c>
      <c r="L206" s="118">
        <v>380070</v>
      </c>
    </row>
    <row r="207" spans="1:12" ht="18" customHeight="1">
      <c r="A207" s="120">
        <v>204</v>
      </c>
      <c r="B207" s="69" t="s">
        <v>121</v>
      </c>
      <c r="C207" s="70">
        <v>6</v>
      </c>
      <c r="D207" s="70">
        <v>3</v>
      </c>
      <c r="E207" s="70">
        <v>5</v>
      </c>
      <c r="F207" s="70">
        <v>1.75</v>
      </c>
      <c r="G207" s="121">
        <v>4</v>
      </c>
      <c r="H207" s="122">
        <v>5</v>
      </c>
      <c r="I207" s="72">
        <f t="shared" si="10"/>
        <v>3.5833333333333335</v>
      </c>
      <c r="J207" s="119">
        <f t="shared" si="11"/>
        <v>24.75</v>
      </c>
      <c r="K207" s="118" t="s">
        <v>38</v>
      </c>
      <c r="L207" s="118">
        <v>380081</v>
      </c>
    </row>
    <row r="208" spans="1:12" ht="18" customHeight="1">
      <c r="A208" s="120">
        <v>205</v>
      </c>
      <c r="B208" s="69" t="s">
        <v>130</v>
      </c>
      <c r="C208" s="70">
        <v>6.5</v>
      </c>
      <c r="D208" s="70">
        <v>3.5</v>
      </c>
      <c r="E208" s="70">
        <v>5</v>
      </c>
      <c r="F208" s="70">
        <v>1.75</v>
      </c>
      <c r="G208" s="121">
        <v>5.75</v>
      </c>
      <c r="H208" s="122">
        <v>8</v>
      </c>
      <c r="I208" s="72">
        <f t="shared" si="10"/>
        <v>5.166666666666667</v>
      </c>
      <c r="J208" s="119">
        <f t="shared" si="11"/>
        <v>30.5</v>
      </c>
      <c r="K208" s="118" t="s">
        <v>38</v>
      </c>
      <c r="L208" s="118">
        <v>380090</v>
      </c>
    </row>
    <row r="209" spans="1:12" ht="18" customHeight="1">
      <c r="A209" s="120">
        <v>206</v>
      </c>
      <c r="B209" s="69" t="s">
        <v>139</v>
      </c>
      <c r="C209" s="70">
        <v>6.25</v>
      </c>
      <c r="D209" s="70">
        <v>5.75</v>
      </c>
      <c r="E209" s="70">
        <v>3</v>
      </c>
      <c r="F209" s="70">
        <v>3</v>
      </c>
      <c r="G209" s="121">
        <v>6.75</v>
      </c>
      <c r="H209" s="122">
        <v>6.75</v>
      </c>
      <c r="I209" s="72">
        <f aca="true" t="shared" si="12" ref="I209:I240">(F209+G209+H209)/3</f>
        <v>5.5</v>
      </c>
      <c r="J209" s="119">
        <f aca="true" t="shared" si="13" ref="J209:J240">C209+D209+E209+F209+G209+H209</f>
        <v>31.5</v>
      </c>
      <c r="K209" s="118" t="s">
        <v>38</v>
      </c>
      <c r="L209" s="118">
        <v>380099</v>
      </c>
    </row>
    <row r="210" spans="1:12" ht="18" customHeight="1">
      <c r="A210" s="120">
        <v>207</v>
      </c>
      <c r="B210" s="69" t="s">
        <v>150</v>
      </c>
      <c r="C210" s="70">
        <v>7</v>
      </c>
      <c r="D210" s="70">
        <v>3</v>
      </c>
      <c r="E210" s="70">
        <v>3.5</v>
      </c>
      <c r="F210" s="70">
        <v>0.25</v>
      </c>
      <c r="G210" s="121">
        <v>5.25</v>
      </c>
      <c r="H210" s="122">
        <v>6.25</v>
      </c>
      <c r="I210" s="72">
        <f t="shared" si="12"/>
        <v>3.9166666666666665</v>
      </c>
      <c r="J210" s="119">
        <f t="shared" si="13"/>
        <v>25.25</v>
      </c>
      <c r="K210" s="118" t="s">
        <v>38</v>
      </c>
      <c r="L210" s="118">
        <v>380110</v>
      </c>
    </row>
    <row r="211" spans="1:12" ht="18" customHeight="1">
      <c r="A211" s="120">
        <v>208</v>
      </c>
      <c r="B211" s="69" t="s">
        <v>157</v>
      </c>
      <c r="C211" s="70">
        <v>4</v>
      </c>
      <c r="D211" s="70">
        <v>4</v>
      </c>
      <c r="E211" s="70">
        <v>2.5</v>
      </c>
      <c r="F211" s="70">
        <v>1</v>
      </c>
      <c r="G211" s="121">
        <v>3.25</v>
      </c>
      <c r="H211" s="122">
        <v>5</v>
      </c>
      <c r="I211" s="72">
        <f t="shared" si="12"/>
        <v>3.0833333333333335</v>
      </c>
      <c r="J211" s="119">
        <f t="shared" si="13"/>
        <v>19.75</v>
      </c>
      <c r="K211" s="118" t="s">
        <v>38</v>
      </c>
      <c r="L211" s="118">
        <v>380117</v>
      </c>
    </row>
    <row r="212" spans="1:12" ht="18" customHeight="1">
      <c r="A212" s="120">
        <v>209</v>
      </c>
      <c r="B212" s="69" t="s">
        <v>164</v>
      </c>
      <c r="C212" s="70"/>
      <c r="D212" s="70"/>
      <c r="E212" s="70"/>
      <c r="F212" s="70"/>
      <c r="G212" s="121"/>
      <c r="H212" s="122"/>
      <c r="I212" s="72"/>
      <c r="J212" s="119"/>
      <c r="K212" s="118" t="s">
        <v>38</v>
      </c>
      <c r="L212" s="118">
        <v>380124</v>
      </c>
    </row>
    <row r="213" spans="1:12" ht="18" customHeight="1">
      <c r="A213" s="120">
        <v>210</v>
      </c>
      <c r="B213" s="69" t="s">
        <v>167</v>
      </c>
      <c r="C213" s="70">
        <v>4.5</v>
      </c>
      <c r="D213" s="70">
        <v>5</v>
      </c>
      <c r="E213" s="70">
        <v>2.5</v>
      </c>
      <c r="F213" s="70">
        <v>3</v>
      </c>
      <c r="G213" s="121">
        <v>4</v>
      </c>
      <c r="H213" s="122">
        <v>6.75</v>
      </c>
      <c r="I213" s="72">
        <f>(F213+G213+H213)/3</f>
        <v>4.583333333333333</v>
      </c>
      <c r="J213" s="119">
        <f>C213+D213+E213+F213+G213+H213</f>
        <v>25.75</v>
      </c>
      <c r="K213" s="118" t="s">
        <v>38</v>
      </c>
      <c r="L213" s="118">
        <v>380128</v>
      </c>
    </row>
    <row r="214" spans="1:12" ht="18" customHeight="1">
      <c r="A214" s="120">
        <v>211</v>
      </c>
      <c r="B214" s="69" t="s">
        <v>174</v>
      </c>
      <c r="C214" s="70"/>
      <c r="D214" s="70"/>
      <c r="E214" s="70"/>
      <c r="F214" s="70"/>
      <c r="G214" s="121"/>
      <c r="H214" s="122"/>
      <c r="I214" s="72"/>
      <c r="J214" s="119"/>
      <c r="K214" s="118" t="s">
        <v>38</v>
      </c>
      <c r="L214" s="118">
        <v>380135</v>
      </c>
    </row>
    <row r="215" spans="1:12" ht="18" customHeight="1">
      <c r="A215" s="120">
        <v>212</v>
      </c>
      <c r="B215" s="69" t="s">
        <v>182</v>
      </c>
      <c r="C215" s="70">
        <v>6</v>
      </c>
      <c r="D215" s="70">
        <v>4.75</v>
      </c>
      <c r="E215" s="70">
        <v>3.5</v>
      </c>
      <c r="F215" s="70">
        <v>3.5</v>
      </c>
      <c r="G215" s="121">
        <v>4.75</v>
      </c>
      <c r="H215" s="122">
        <v>5.75</v>
      </c>
      <c r="I215" s="72">
        <f t="shared" si="12"/>
        <v>4.666666666666667</v>
      </c>
      <c r="J215" s="119">
        <f t="shared" si="13"/>
        <v>28.25</v>
      </c>
      <c r="K215" s="118" t="s">
        <v>38</v>
      </c>
      <c r="L215" s="118">
        <v>380143</v>
      </c>
    </row>
    <row r="216" spans="1:12" ht="18" customHeight="1">
      <c r="A216" s="120">
        <v>213</v>
      </c>
      <c r="B216" s="69" t="s">
        <v>184</v>
      </c>
      <c r="C216" s="70">
        <v>5</v>
      </c>
      <c r="D216" s="70">
        <v>2.25</v>
      </c>
      <c r="E216" s="70">
        <v>5.5</v>
      </c>
      <c r="F216" s="70">
        <v>1</v>
      </c>
      <c r="G216" s="121">
        <v>4.25</v>
      </c>
      <c r="H216" s="122">
        <v>4.75</v>
      </c>
      <c r="I216" s="72">
        <f t="shared" si="12"/>
        <v>3.3333333333333335</v>
      </c>
      <c r="J216" s="119">
        <f t="shared" si="13"/>
        <v>22.75</v>
      </c>
      <c r="K216" s="118" t="s">
        <v>38</v>
      </c>
      <c r="L216" s="118">
        <v>380145</v>
      </c>
    </row>
    <row r="217" spans="1:12" ht="18" customHeight="1">
      <c r="A217" s="120">
        <v>214</v>
      </c>
      <c r="B217" s="69" t="s">
        <v>193</v>
      </c>
      <c r="C217" s="70">
        <v>6.5</v>
      </c>
      <c r="D217" s="70">
        <v>3.75</v>
      </c>
      <c r="E217" s="70">
        <v>4.5</v>
      </c>
      <c r="F217" s="70">
        <v>1.5</v>
      </c>
      <c r="G217" s="121">
        <v>4.25</v>
      </c>
      <c r="H217" s="122">
        <v>4</v>
      </c>
      <c r="I217" s="72">
        <f t="shared" si="12"/>
        <v>3.25</v>
      </c>
      <c r="J217" s="119">
        <f t="shared" si="13"/>
        <v>24.5</v>
      </c>
      <c r="K217" s="118" t="s">
        <v>38</v>
      </c>
      <c r="L217" s="118">
        <v>380154</v>
      </c>
    </row>
    <row r="218" spans="1:12" ht="18" customHeight="1">
      <c r="A218" s="120">
        <v>215</v>
      </c>
      <c r="B218" s="69" t="s">
        <v>195</v>
      </c>
      <c r="C218" s="70">
        <v>5.5</v>
      </c>
      <c r="D218" s="70">
        <v>2.25</v>
      </c>
      <c r="E218" s="70">
        <v>3</v>
      </c>
      <c r="F218" s="70">
        <v>1</v>
      </c>
      <c r="G218" s="121">
        <v>2.75</v>
      </c>
      <c r="H218" s="122">
        <v>5</v>
      </c>
      <c r="I218" s="72">
        <f t="shared" si="12"/>
        <v>2.9166666666666665</v>
      </c>
      <c r="J218" s="119">
        <f t="shared" si="13"/>
        <v>19.5</v>
      </c>
      <c r="K218" s="118" t="s">
        <v>38</v>
      </c>
      <c r="L218" s="118">
        <v>380156</v>
      </c>
    </row>
    <row r="219" spans="1:12" ht="18" customHeight="1">
      <c r="A219" s="120">
        <v>216</v>
      </c>
      <c r="B219" s="69" t="s">
        <v>199</v>
      </c>
      <c r="C219" s="70">
        <v>5</v>
      </c>
      <c r="D219" s="70">
        <v>2.25</v>
      </c>
      <c r="E219" s="70">
        <v>1.5</v>
      </c>
      <c r="F219" s="70">
        <v>2.75</v>
      </c>
      <c r="G219" s="121">
        <v>2.75</v>
      </c>
      <c r="H219" s="122">
        <v>6.75</v>
      </c>
      <c r="I219" s="72">
        <f t="shared" si="12"/>
        <v>4.083333333333333</v>
      </c>
      <c r="J219" s="119">
        <f t="shared" si="13"/>
        <v>21</v>
      </c>
      <c r="K219" s="118" t="s">
        <v>38</v>
      </c>
      <c r="L219" s="118">
        <v>380160</v>
      </c>
    </row>
    <row r="220" spans="1:12" ht="18" customHeight="1">
      <c r="A220" s="120">
        <v>217</v>
      </c>
      <c r="B220" s="69" t="s">
        <v>213</v>
      </c>
      <c r="C220" s="70">
        <v>4</v>
      </c>
      <c r="D220" s="70">
        <v>3.5</v>
      </c>
      <c r="E220" s="70">
        <v>3.5</v>
      </c>
      <c r="F220" s="70">
        <v>2</v>
      </c>
      <c r="G220" s="121">
        <v>4.25</v>
      </c>
      <c r="H220" s="122">
        <v>7.25</v>
      </c>
      <c r="I220" s="72">
        <f t="shared" si="12"/>
        <v>4.5</v>
      </c>
      <c r="J220" s="119">
        <f t="shared" si="13"/>
        <v>24.5</v>
      </c>
      <c r="K220" s="118" t="s">
        <v>38</v>
      </c>
      <c r="L220" s="118">
        <v>380174</v>
      </c>
    </row>
    <row r="221" spans="1:12" ht="18" customHeight="1">
      <c r="A221" s="120">
        <v>218</v>
      </c>
      <c r="B221" s="69" t="s">
        <v>245</v>
      </c>
      <c r="C221" s="70">
        <v>4</v>
      </c>
      <c r="D221" s="70">
        <v>4.5</v>
      </c>
      <c r="E221" s="70">
        <v>4.5</v>
      </c>
      <c r="F221" s="70">
        <v>1.5</v>
      </c>
      <c r="G221" s="121">
        <v>3</v>
      </c>
      <c r="H221" s="122">
        <v>5</v>
      </c>
      <c r="I221" s="72">
        <f t="shared" si="12"/>
        <v>3.1666666666666665</v>
      </c>
      <c r="J221" s="119">
        <f t="shared" si="13"/>
        <v>22.5</v>
      </c>
      <c r="K221" s="118" t="s">
        <v>38</v>
      </c>
      <c r="L221" s="118">
        <v>380206</v>
      </c>
    </row>
    <row r="222" spans="1:12" ht="18" customHeight="1">
      <c r="A222" s="120">
        <v>219</v>
      </c>
      <c r="B222" s="69" t="s">
        <v>261</v>
      </c>
      <c r="C222" s="70">
        <v>3</v>
      </c>
      <c r="D222" s="70">
        <v>3</v>
      </c>
      <c r="E222" s="70">
        <v>4</v>
      </c>
      <c r="F222" s="70">
        <v>1</v>
      </c>
      <c r="G222" s="121">
        <v>3.25</v>
      </c>
      <c r="H222" s="122">
        <v>3</v>
      </c>
      <c r="I222" s="72">
        <f t="shared" si="12"/>
        <v>2.4166666666666665</v>
      </c>
      <c r="J222" s="119">
        <f t="shared" si="13"/>
        <v>17.25</v>
      </c>
      <c r="K222" s="118" t="s">
        <v>38</v>
      </c>
      <c r="L222" s="118">
        <v>380222</v>
      </c>
    </row>
    <row r="223" spans="1:12" ht="18" customHeight="1">
      <c r="A223" s="120">
        <v>220</v>
      </c>
      <c r="B223" s="69" t="s">
        <v>263</v>
      </c>
      <c r="C223" s="70">
        <v>4.5</v>
      </c>
      <c r="D223" s="70">
        <v>4</v>
      </c>
      <c r="E223" s="70">
        <v>4.5</v>
      </c>
      <c r="F223" s="70">
        <v>1.5</v>
      </c>
      <c r="G223" s="121">
        <v>3.25</v>
      </c>
      <c r="H223" s="122">
        <v>5.75</v>
      </c>
      <c r="I223" s="72">
        <f t="shared" si="12"/>
        <v>3.5</v>
      </c>
      <c r="J223" s="119">
        <f t="shared" si="13"/>
        <v>23.5</v>
      </c>
      <c r="K223" s="118" t="s">
        <v>38</v>
      </c>
      <c r="L223" s="118">
        <v>380224</v>
      </c>
    </row>
    <row r="224" spans="1:12" ht="18" customHeight="1">
      <c r="A224" s="120">
        <v>221</v>
      </c>
      <c r="B224" s="69" t="s">
        <v>275</v>
      </c>
      <c r="C224" s="70">
        <v>5</v>
      </c>
      <c r="D224" s="70">
        <v>4</v>
      </c>
      <c r="E224" s="70">
        <v>4</v>
      </c>
      <c r="F224" s="70">
        <v>4</v>
      </c>
      <c r="G224" s="121">
        <v>4.25</v>
      </c>
      <c r="H224" s="122">
        <v>8.75</v>
      </c>
      <c r="I224" s="72">
        <f t="shared" si="12"/>
        <v>5.666666666666667</v>
      </c>
      <c r="J224" s="119">
        <f t="shared" si="13"/>
        <v>30</v>
      </c>
      <c r="K224" s="118" t="s">
        <v>38</v>
      </c>
      <c r="L224" s="118">
        <v>380238</v>
      </c>
    </row>
    <row r="225" spans="1:12" ht="18" customHeight="1">
      <c r="A225" s="120">
        <v>222</v>
      </c>
      <c r="B225" s="69" t="s">
        <v>285</v>
      </c>
      <c r="C225" s="70">
        <v>6.5</v>
      </c>
      <c r="D225" s="70">
        <v>3.5</v>
      </c>
      <c r="E225" s="70">
        <v>4</v>
      </c>
      <c r="F225" s="70">
        <v>2.75</v>
      </c>
      <c r="G225" s="121">
        <v>2.75</v>
      </c>
      <c r="H225" s="122">
        <v>3.75</v>
      </c>
      <c r="I225" s="72">
        <f t="shared" si="12"/>
        <v>3.0833333333333335</v>
      </c>
      <c r="J225" s="119">
        <f t="shared" si="13"/>
        <v>23.25</v>
      </c>
      <c r="K225" s="118" t="s">
        <v>38</v>
      </c>
      <c r="L225" s="118">
        <v>380248</v>
      </c>
    </row>
    <row r="226" spans="1:12" ht="18" customHeight="1">
      <c r="A226" s="120">
        <v>223</v>
      </c>
      <c r="B226" s="69" t="s">
        <v>288</v>
      </c>
      <c r="C226" s="70">
        <v>5.5</v>
      </c>
      <c r="D226" s="70">
        <v>4</v>
      </c>
      <c r="E226" s="70">
        <v>6</v>
      </c>
      <c r="F226" s="70">
        <v>3</v>
      </c>
      <c r="G226" s="121">
        <v>2.75</v>
      </c>
      <c r="H226" s="122">
        <v>4.75</v>
      </c>
      <c r="I226" s="72">
        <f t="shared" si="12"/>
        <v>3.5</v>
      </c>
      <c r="J226" s="119">
        <f t="shared" si="13"/>
        <v>26</v>
      </c>
      <c r="K226" s="118" t="s">
        <v>38</v>
      </c>
      <c r="L226" s="118">
        <v>380251</v>
      </c>
    </row>
    <row r="227" spans="1:12" ht="18" customHeight="1">
      <c r="A227" s="120">
        <v>224</v>
      </c>
      <c r="B227" s="69" t="s">
        <v>296</v>
      </c>
      <c r="C227" s="70">
        <v>5</v>
      </c>
      <c r="D227" s="70">
        <v>3</v>
      </c>
      <c r="E227" s="70">
        <v>6</v>
      </c>
      <c r="F227" s="70">
        <v>3.5</v>
      </c>
      <c r="G227" s="121">
        <v>2.25</v>
      </c>
      <c r="H227" s="122">
        <v>6</v>
      </c>
      <c r="I227" s="72">
        <f t="shared" si="12"/>
        <v>3.9166666666666665</v>
      </c>
      <c r="J227" s="119">
        <f t="shared" si="13"/>
        <v>25.75</v>
      </c>
      <c r="K227" s="118" t="s">
        <v>38</v>
      </c>
      <c r="L227" s="118">
        <v>380259</v>
      </c>
    </row>
    <row r="228" spans="1:12" ht="18" customHeight="1">
      <c r="A228" s="120">
        <v>225</v>
      </c>
      <c r="B228" s="69" t="s">
        <v>301</v>
      </c>
      <c r="C228" s="70">
        <v>6</v>
      </c>
      <c r="D228" s="70">
        <v>5</v>
      </c>
      <c r="E228" s="70">
        <v>5.5</v>
      </c>
      <c r="F228" s="70">
        <v>2.5</v>
      </c>
      <c r="G228" s="121">
        <v>4.25</v>
      </c>
      <c r="H228" s="122">
        <v>6.75</v>
      </c>
      <c r="I228" s="72">
        <f t="shared" si="12"/>
        <v>4.5</v>
      </c>
      <c r="J228" s="119">
        <f t="shared" si="13"/>
        <v>30</v>
      </c>
      <c r="K228" s="118" t="s">
        <v>38</v>
      </c>
      <c r="L228" s="118">
        <v>380264</v>
      </c>
    </row>
    <row r="229" spans="1:12" ht="18" customHeight="1">
      <c r="A229" s="120">
        <v>226</v>
      </c>
      <c r="B229" s="69" t="s">
        <v>304</v>
      </c>
      <c r="C229" s="70">
        <v>5</v>
      </c>
      <c r="D229" s="70">
        <v>3</v>
      </c>
      <c r="E229" s="70">
        <v>5.5</v>
      </c>
      <c r="F229" s="70">
        <v>4</v>
      </c>
      <c r="G229" s="121">
        <v>3.75</v>
      </c>
      <c r="H229" s="122">
        <v>6</v>
      </c>
      <c r="I229" s="72">
        <f t="shared" si="12"/>
        <v>4.583333333333333</v>
      </c>
      <c r="J229" s="119">
        <f t="shared" si="13"/>
        <v>27.25</v>
      </c>
      <c r="K229" s="118" t="s">
        <v>38</v>
      </c>
      <c r="L229" s="118">
        <v>380267</v>
      </c>
    </row>
    <row r="230" spans="1:12" ht="18" customHeight="1">
      <c r="A230" s="120">
        <v>227</v>
      </c>
      <c r="B230" s="69" t="s">
        <v>308</v>
      </c>
      <c r="C230" s="70">
        <v>5</v>
      </c>
      <c r="D230" s="70">
        <v>4</v>
      </c>
      <c r="E230" s="70">
        <v>3</v>
      </c>
      <c r="F230" s="70">
        <v>2</v>
      </c>
      <c r="G230" s="121">
        <v>4.75</v>
      </c>
      <c r="H230" s="122">
        <v>6</v>
      </c>
      <c r="I230" s="72">
        <f t="shared" si="12"/>
        <v>4.25</v>
      </c>
      <c r="J230" s="119">
        <f t="shared" si="13"/>
        <v>24.75</v>
      </c>
      <c r="K230" s="118" t="s">
        <v>38</v>
      </c>
      <c r="L230" s="118">
        <v>380271</v>
      </c>
    </row>
    <row r="231" spans="1:12" ht="18" customHeight="1">
      <c r="A231" s="120">
        <v>228</v>
      </c>
      <c r="B231" s="69" t="s">
        <v>313</v>
      </c>
      <c r="C231" s="70">
        <v>5</v>
      </c>
      <c r="D231" s="70">
        <v>3.5</v>
      </c>
      <c r="E231" s="70">
        <v>2.5</v>
      </c>
      <c r="F231" s="70">
        <v>2</v>
      </c>
      <c r="G231" s="121">
        <v>5</v>
      </c>
      <c r="H231" s="122">
        <v>4.25</v>
      </c>
      <c r="I231" s="72">
        <f t="shared" si="12"/>
        <v>3.75</v>
      </c>
      <c r="J231" s="119">
        <f t="shared" si="13"/>
        <v>22.25</v>
      </c>
      <c r="K231" s="118" t="s">
        <v>38</v>
      </c>
      <c r="L231" s="118">
        <v>380276</v>
      </c>
    </row>
    <row r="232" spans="1:12" ht="18" customHeight="1">
      <c r="A232" s="120">
        <v>229</v>
      </c>
      <c r="B232" s="69" t="s">
        <v>326</v>
      </c>
      <c r="C232" s="70">
        <v>5.5</v>
      </c>
      <c r="D232" s="70">
        <v>2.5</v>
      </c>
      <c r="E232" s="70">
        <v>4</v>
      </c>
      <c r="F232" s="70">
        <v>3</v>
      </c>
      <c r="G232" s="121">
        <v>3.25</v>
      </c>
      <c r="H232" s="122">
        <v>4</v>
      </c>
      <c r="I232" s="72">
        <f t="shared" si="12"/>
        <v>3.4166666666666665</v>
      </c>
      <c r="J232" s="119">
        <f t="shared" si="13"/>
        <v>22.25</v>
      </c>
      <c r="K232" s="118" t="s">
        <v>38</v>
      </c>
      <c r="L232" s="118">
        <v>380289</v>
      </c>
    </row>
    <row r="233" spans="1:12" ht="18" customHeight="1">
      <c r="A233" s="120">
        <v>230</v>
      </c>
      <c r="B233" s="69" t="s">
        <v>337</v>
      </c>
      <c r="C233" s="70">
        <v>6</v>
      </c>
      <c r="D233" s="70">
        <v>3.75</v>
      </c>
      <c r="E233" s="70">
        <v>5.5</v>
      </c>
      <c r="F233" s="70">
        <v>4</v>
      </c>
      <c r="G233" s="121">
        <v>4.25</v>
      </c>
      <c r="H233" s="122">
        <v>7</v>
      </c>
      <c r="I233" s="72">
        <f t="shared" si="12"/>
        <v>5.083333333333333</v>
      </c>
      <c r="J233" s="119">
        <f t="shared" si="13"/>
        <v>30.5</v>
      </c>
      <c r="K233" s="118" t="s">
        <v>38</v>
      </c>
      <c r="L233" s="118">
        <v>380300</v>
      </c>
    </row>
    <row r="234" spans="1:12" ht="18" customHeight="1">
      <c r="A234" s="120">
        <v>231</v>
      </c>
      <c r="B234" s="69" t="s">
        <v>43</v>
      </c>
      <c r="C234" s="70">
        <v>3.5</v>
      </c>
      <c r="D234" s="70">
        <v>2.75</v>
      </c>
      <c r="E234" s="70">
        <v>3.5</v>
      </c>
      <c r="F234" s="70">
        <v>2.5</v>
      </c>
      <c r="G234" s="121">
        <v>4.75</v>
      </c>
      <c r="H234" s="122">
        <v>4.75</v>
      </c>
      <c r="I234" s="72">
        <f t="shared" si="12"/>
        <v>4</v>
      </c>
      <c r="J234" s="119">
        <f t="shared" si="13"/>
        <v>21.75</v>
      </c>
      <c r="K234" s="118" t="s">
        <v>44</v>
      </c>
      <c r="L234" s="118">
        <v>380004</v>
      </c>
    </row>
    <row r="235" spans="1:12" ht="18" customHeight="1">
      <c r="A235" s="120">
        <v>232</v>
      </c>
      <c r="B235" s="69" t="s">
        <v>58</v>
      </c>
      <c r="C235" s="70">
        <v>3.5</v>
      </c>
      <c r="D235" s="70">
        <v>2.5</v>
      </c>
      <c r="E235" s="70">
        <v>3</v>
      </c>
      <c r="F235" s="70">
        <v>1.5</v>
      </c>
      <c r="G235" s="121">
        <v>4</v>
      </c>
      <c r="H235" s="122">
        <v>4.25</v>
      </c>
      <c r="I235" s="72">
        <f t="shared" si="12"/>
        <v>3.25</v>
      </c>
      <c r="J235" s="119">
        <f t="shared" si="13"/>
        <v>18.75</v>
      </c>
      <c r="K235" s="118" t="s">
        <v>44</v>
      </c>
      <c r="L235" s="118">
        <v>380016</v>
      </c>
    </row>
    <row r="236" spans="1:12" ht="18" customHeight="1">
      <c r="A236" s="120">
        <v>233</v>
      </c>
      <c r="B236" s="69" t="s">
        <v>59</v>
      </c>
      <c r="C236" s="70">
        <v>6</v>
      </c>
      <c r="D236" s="70">
        <v>6.75</v>
      </c>
      <c r="E236" s="70">
        <v>6</v>
      </c>
      <c r="F236" s="70">
        <v>7.5</v>
      </c>
      <c r="G236" s="121">
        <v>7</v>
      </c>
      <c r="H236" s="122">
        <v>6.75</v>
      </c>
      <c r="I236" s="72">
        <f t="shared" si="12"/>
        <v>7.083333333333333</v>
      </c>
      <c r="J236" s="119">
        <f t="shared" si="13"/>
        <v>40</v>
      </c>
      <c r="K236" s="118" t="s">
        <v>44</v>
      </c>
      <c r="L236" s="118">
        <v>380017</v>
      </c>
    </row>
    <row r="237" spans="1:12" ht="18" customHeight="1">
      <c r="A237" s="120">
        <v>234</v>
      </c>
      <c r="B237" s="69" t="s">
        <v>69</v>
      </c>
      <c r="C237" s="70">
        <v>6</v>
      </c>
      <c r="D237" s="70">
        <v>7.5</v>
      </c>
      <c r="E237" s="70">
        <v>3</v>
      </c>
      <c r="F237" s="70">
        <v>5</v>
      </c>
      <c r="G237" s="121">
        <v>4.75</v>
      </c>
      <c r="H237" s="122">
        <v>4.75</v>
      </c>
      <c r="I237" s="72">
        <f t="shared" si="12"/>
        <v>4.833333333333333</v>
      </c>
      <c r="J237" s="119">
        <f t="shared" si="13"/>
        <v>31</v>
      </c>
      <c r="K237" s="118" t="s">
        <v>44</v>
      </c>
      <c r="L237" s="118">
        <v>380028</v>
      </c>
    </row>
    <row r="238" spans="1:12" ht="18" customHeight="1">
      <c r="A238" s="120">
        <v>235</v>
      </c>
      <c r="B238" s="69" t="s">
        <v>70</v>
      </c>
      <c r="C238" s="70">
        <v>5</v>
      </c>
      <c r="D238" s="70">
        <v>6.5</v>
      </c>
      <c r="E238" s="70">
        <v>4</v>
      </c>
      <c r="F238" s="70">
        <v>5</v>
      </c>
      <c r="G238" s="121">
        <v>6</v>
      </c>
      <c r="H238" s="122">
        <v>4.75</v>
      </c>
      <c r="I238" s="72">
        <f t="shared" si="12"/>
        <v>5.25</v>
      </c>
      <c r="J238" s="119">
        <f t="shared" si="13"/>
        <v>31.25</v>
      </c>
      <c r="K238" s="118" t="s">
        <v>44</v>
      </c>
      <c r="L238" s="118">
        <v>380029</v>
      </c>
    </row>
    <row r="239" spans="1:12" ht="18" customHeight="1">
      <c r="A239" s="120">
        <v>236</v>
      </c>
      <c r="B239" s="69" t="s">
        <v>93</v>
      </c>
      <c r="C239" s="70">
        <v>5.5</v>
      </c>
      <c r="D239" s="70">
        <v>3</v>
      </c>
      <c r="E239" s="70">
        <v>3.5</v>
      </c>
      <c r="F239" s="70">
        <v>1</v>
      </c>
      <c r="G239" s="121">
        <v>3.25</v>
      </c>
      <c r="H239" s="122">
        <v>3.75</v>
      </c>
      <c r="I239" s="72">
        <f t="shared" si="12"/>
        <v>2.6666666666666665</v>
      </c>
      <c r="J239" s="119">
        <f t="shared" si="13"/>
        <v>20</v>
      </c>
      <c r="K239" s="118" t="s">
        <v>44</v>
      </c>
      <c r="L239" s="118">
        <v>380052</v>
      </c>
    </row>
    <row r="240" spans="1:12" ht="18" customHeight="1">
      <c r="A240" s="120">
        <v>237</v>
      </c>
      <c r="B240" s="69" t="s">
        <v>99</v>
      </c>
      <c r="C240" s="70">
        <v>5</v>
      </c>
      <c r="D240" s="70">
        <v>5</v>
      </c>
      <c r="E240" s="70">
        <v>5.5</v>
      </c>
      <c r="F240" s="70">
        <v>0.75</v>
      </c>
      <c r="G240" s="121">
        <v>3</v>
      </c>
      <c r="H240" s="122">
        <v>3.25</v>
      </c>
      <c r="I240" s="72">
        <f t="shared" si="12"/>
        <v>2.3333333333333335</v>
      </c>
      <c r="J240" s="119">
        <f t="shared" si="13"/>
        <v>22.5</v>
      </c>
      <c r="K240" s="118" t="s">
        <v>44</v>
      </c>
      <c r="L240" s="118">
        <v>380059</v>
      </c>
    </row>
    <row r="241" spans="1:12" ht="18" customHeight="1">
      <c r="A241" s="120">
        <v>238</v>
      </c>
      <c r="B241" s="69" t="s">
        <v>100</v>
      </c>
      <c r="C241" s="70">
        <v>5.5</v>
      </c>
      <c r="D241" s="70">
        <v>4</v>
      </c>
      <c r="E241" s="70">
        <v>4.5</v>
      </c>
      <c r="F241" s="70">
        <v>0.5</v>
      </c>
      <c r="G241" s="121">
        <v>3.25</v>
      </c>
      <c r="H241" s="122">
        <v>4.75</v>
      </c>
      <c r="I241" s="72">
        <f aca="true" t="shared" si="14" ref="I241:I272">(F241+G241+H241)/3</f>
        <v>2.8333333333333335</v>
      </c>
      <c r="J241" s="119">
        <f aca="true" t="shared" si="15" ref="J241:J272">C241+D241+E241+F241+G241+H241</f>
        <v>22.5</v>
      </c>
      <c r="K241" s="118" t="s">
        <v>44</v>
      </c>
      <c r="L241" s="118">
        <v>380060</v>
      </c>
    </row>
    <row r="242" spans="1:12" ht="18" customHeight="1">
      <c r="A242" s="120">
        <v>239</v>
      </c>
      <c r="B242" s="69" t="s">
        <v>112</v>
      </c>
      <c r="C242" s="70">
        <v>4</v>
      </c>
      <c r="D242" s="70">
        <v>0.5</v>
      </c>
      <c r="E242" s="70">
        <v>5.5</v>
      </c>
      <c r="F242" s="70">
        <v>0.75</v>
      </c>
      <c r="G242" s="121">
        <v>3.25</v>
      </c>
      <c r="H242" s="122">
        <v>3</v>
      </c>
      <c r="I242" s="72">
        <f t="shared" si="14"/>
        <v>2.3333333333333335</v>
      </c>
      <c r="J242" s="119">
        <f t="shared" si="15"/>
        <v>17</v>
      </c>
      <c r="K242" s="118" t="s">
        <v>44</v>
      </c>
      <c r="L242" s="118">
        <v>380072</v>
      </c>
    </row>
    <row r="243" spans="1:12" ht="18" customHeight="1">
      <c r="A243" s="120">
        <v>240</v>
      </c>
      <c r="B243" s="69" t="s">
        <v>163</v>
      </c>
      <c r="C243" s="70">
        <v>5.5</v>
      </c>
      <c r="D243" s="70">
        <v>0.75</v>
      </c>
      <c r="E243" s="70">
        <v>3.5</v>
      </c>
      <c r="F243" s="70">
        <v>1.25</v>
      </c>
      <c r="G243" s="121">
        <v>4</v>
      </c>
      <c r="H243" s="122">
        <v>5.25</v>
      </c>
      <c r="I243" s="72">
        <f t="shared" si="14"/>
        <v>3.5</v>
      </c>
      <c r="J243" s="119">
        <f t="shared" si="15"/>
        <v>20.25</v>
      </c>
      <c r="K243" s="118" t="s">
        <v>44</v>
      </c>
      <c r="L243" s="118">
        <v>380123</v>
      </c>
    </row>
    <row r="244" spans="1:12" ht="18" customHeight="1">
      <c r="A244" s="120">
        <v>241</v>
      </c>
      <c r="B244" s="69" t="s">
        <v>165</v>
      </c>
      <c r="C244" s="70">
        <v>5</v>
      </c>
      <c r="D244" s="70">
        <v>2.25</v>
      </c>
      <c r="E244" s="70">
        <v>4</v>
      </c>
      <c r="F244" s="70">
        <v>1</v>
      </c>
      <c r="G244" s="121">
        <v>4.75</v>
      </c>
      <c r="H244" s="122">
        <v>5.75</v>
      </c>
      <c r="I244" s="72">
        <f t="shared" si="14"/>
        <v>3.8333333333333335</v>
      </c>
      <c r="J244" s="119">
        <f t="shared" si="15"/>
        <v>22.75</v>
      </c>
      <c r="K244" s="118" t="s">
        <v>44</v>
      </c>
      <c r="L244" s="118">
        <v>380125</v>
      </c>
    </row>
    <row r="245" spans="1:12" ht="18" customHeight="1">
      <c r="A245" s="120">
        <v>242</v>
      </c>
      <c r="B245" s="69" t="s">
        <v>172</v>
      </c>
      <c r="C245" s="70">
        <v>6</v>
      </c>
      <c r="D245" s="70">
        <v>2.75</v>
      </c>
      <c r="E245" s="70">
        <v>6</v>
      </c>
      <c r="F245" s="70">
        <v>2</v>
      </c>
      <c r="G245" s="121">
        <v>3</v>
      </c>
      <c r="H245" s="122">
        <v>6</v>
      </c>
      <c r="I245" s="72">
        <f t="shared" si="14"/>
        <v>3.6666666666666665</v>
      </c>
      <c r="J245" s="119">
        <f t="shared" si="15"/>
        <v>25.75</v>
      </c>
      <c r="K245" s="118" t="s">
        <v>44</v>
      </c>
      <c r="L245" s="118">
        <v>380133</v>
      </c>
    </row>
    <row r="246" spans="1:12" ht="18" customHeight="1">
      <c r="A246" s="120">
        <v>243</v>
      </c>
      <c r="B246" s="69" t="s">
        <v>180</v>
      </c>
      <c r="C246" s="70">
        <v>6.5</v>
      </c>
      <c r="D246" s="70">
        <v>2.5</v>
      </c>
      <c r="E246" s="70">
        <v>3</v>
      </c>
      <c r="F246" s="70">
        <v>3.75</v>
      </c>
      <c r="G246" s="121">
        <v>4.75</v>
      </c>
      <c r="H246" s="122">
        <v>4.75</v>
      </c>
      <c r="I246" s="72">
        <f t="shared" si="14"/>
        <v>4.416666666666667</v>
      </c>
      <c r="J246" s="119">
        <f t="shared" si="15"/>
        <v>25.25</v>
      </c>
      <c r="K246" s="118" t="s">
        <v>44</v>
      </c>
      <c r="L246" s="118">
        <v>380141</v>
      </c>
    </row>
    <row r="247" spans="1:12" ht="18" customHeight="1">
      <c r="A247" s="120">
        <v>244</v>
      </c>
      <c r="B247" s="69" t="s">
        <v>189</v>
      </c>
      <c r="C247" s="70">
        <v>6.5</v>
      </c>
      <c r="D247" s="70">
        <v>1.25</v>
      </c>
      <c r="E247" s="70">
        <v>1</v>
      </c>
      <c r="F247" s="70">
        <v>1.75</v>
      </c>
      <c r="G247" s="121">
        <v>3.25</v>
      </c>
      <c r="H247" s="122">
        <v>3</v>
      </c>
      <c r="I247" s="72">
        <f t="shared" si="14"/>
        <v>2.6666666666666665</v>
      </c>
      <c r="J247" s="119">
        <f t="shared" si="15"/>
        <v>16.75</v>
      </c>
      <c r="K247" s="118" t="s">
        <v>44</v>
      </c>
      <c r="L247" s="118">
        <v>380150</v>
      </c>
    </row>
    <row r="248" spans="1:12" ht="18" customHeight="1">
      <c r="A248" s="120">
        <v>245</v>
      </c>
      <c r="B248" s="69" t="s">
        <v>190</v>
      </c>
      <c r="C248" s="70">
        <v>6</v>
      </c>
      <c r="D248" s="70">
        <v>3.25</v>
      </c>
      <c r="E248" s="70">
        <v>4.5</v>
      </c>
      <c r="F248" s="70">
        <v>2.75</v>
      </c>
      <c r="G248" s="121">
        <v>5.25</v>
      </c>
      <c r="H248" s="122">
        <v>3.75</v>
      </c>
      <c r="I248" s="72">
        <f t="shared" si="14"/>
        <v>3.9166666666666665</v>
      </c>
      <c r="J248" s="119">
        <f t="shared" si="15"/>
        <v>25.5</v>
      </c>
      <c r="K248" s="118" t="s">
        <v>44</v>
      </c>
      <c r="L248" s="118">
        <v>380151</v>
      </c>
    </row>
    <row r="249" spans="1:12" ht="18" customHeight="1">
      <c r="A249" s="120">
        <v>246</v>
      </c>
      <c r="B249" s="69" t="s">
        <v>198</v>
      </c>
      <c r="C249" s="70">
        <v>6.5</v>
      </c>
      <c r="D249" s="70">
        <v>3.75</v>
      </c>
      <c r="E249" s="70">
        <v>4.5</v>
      </c>
      <c r="F249" s="70">
        <v>2.5</v>
      </c>
      <c r="G249" s="121">
        <v>5</v>
      </c>
      <c r="H249" s="122">
        <v>4</v>
      </c>
      <c r="I249" s="72">
        <f t="shared" si="14"/>
        <v>3.8333333333333335</v>
      </c>
      <c r="J249" s="119">
        <f t="shared" si="15"/>
        <v>26.25</v>
      </c>
      <c r="K249" s="118" t="s">
        <v>44</v>
      </c>
      <c r="L249" s="118">
        <v>380159</v>
      </c>
    </row>
    <row r="250" spans="1:12" ht="18" customHeight="1">
      <c r="A250" s="120">
        <v>247</v>
      </c>
      <c r="B250" s="69" t="s">
        <v>208</v>
      </c>
      <c r="C250" s="70">
        <v>5</v>
      </c>
      <c r="D250" s="70">
        <v>5</v>
      </c>
      <c r="E250" s="70">
        <v>3.5</v>
      </c>
      <c r="F250" s="70">
        <v>1.5</v>
      </c>
      <c r="G250" s="121">
        <v>3.25</v>
      </c>
      <c r="H250" s="122">
        <v>4</v>
      </c>
      <c r="I250" s="72">
        <f t="shared" si="14"/>
        <v>2.9166666666666665</v>
      </c>
      <c r="J250" s="119">
        <f t="shared" si="15"/>
        <v>22.25</v>
      </c>
      <c r="K250" s="118" t="s">
        <v>44</v>
      </c>
      <c r="L250" s="118">
        <v>380169</v>
      </c>
    </row>
    <row r="251" spans="1:12" ht="18" customHeight="1">
      <c r="A251" s="120">
        <v>248</v>
      </c>
      <c r="B251" s="69" t="s">
        <v>211</v>
      </c>
      <c r="C251" s="70">
        <v>5.5</v>
      </c>
      <c r="D251" s="70">
        <v>5.5</v>
      </c>
      <c r="E251" s="70">
        <v>3.5</v>
      </c>
      <c r="F251" s="70">
        <v>1</v>
      </c>
      <c r="G251" s="121">
        <v>2.25</v>
      </c>
      <c r="H251" s="122">
        <v>4</v>
      </c>
      <c r="I251" s="72">
        <f t="shared" si="14"/>
        <v>2.4166666666666665</v>
      </c>
      <c r="J251" s="119">
        <f t="shared" si="15"/>
        <v>21.75</v>
      </c>
      <c r="K251" s="118" t="s">
        <v>44</v>
      </c>
      <c r="L251" s="118">
        <v>380172</v>
      </c>
    </row>
    <row r="252" spans="1:12" ht="18" customHeight="1">
      <c r="A252" s="120">
        <v>249</v>
      </c>
      <c r="B252" s="69" t="s">
        <v>218</v>
      </c>
      <c r="C252" s="70">
        <v>4.5</v>
      </c>
      <c r="D252" s="70">
        <v>4.5</v>
      </c>
      <c r="E252" s="70">
        <v>5</v>
      </c>
      <c r="F252" s="70">
        <v>5</v>
      </c>
      <c r="G252" s="121">
        <v>6.75</v>
      </c>
      <c r="H252" s="122">
        <v>5.25</v>
      </c>
      <c r="I252" s="72">
        <f t="shared" si="14"/>
        <v>5.666666666666667</v>
      </c>
      <c r="J252" s="119">
        <f t="shared" si="15"/>
        <v>31</v>
      </c>
      <c r="K252" s="118" t="s">
        <v>44</v>
      </c>
      <c r="L252" s="118">
        <v>380179</v>
      </c>
    </row>
    <row r="253" spans="1:12" ht="18" customHeight="1">
      <c r="A253" s="120">
        <v>250</v>
      </c>
      <c r="B253" s="69" t="s">
        <v>221</v>
      </c>
      <c r="C253" s="70">
        <v>6</v>
      </c>
      <c r="D253" s="70">
        <v>1.5</v>
      </c>
      <c r="E253" s="70">
        <v>5</v>
      </c>
      <c r="F253" s="70">
        <v>2</v>
      </c>
      <c r="G253" s="121">
        <v>4.75</v>
      </c>
      <c r="H253" s="122">
        <v>5</v>
      </c>
      <c r="I253" s="72">
        <f t="shared" si="14"/>
        <v>3.9166666666666665</v>
      </c>
      <c r="J253" s="119">
        <f t="shared" si="15"/>
        <v>24.25</v>
      </c>
      <c r="K253" s="118" t="s">
        <v>44</v>
      </c>
      <c r="L253" s="118">
        <v>380182</v>
      </c>
    </row>
    <row r="254" spans="1:12" ht="18" customHeight="1">
      <c r="A254" s="120">
        <v>251</v>
      </c>
      <c r="B254" s="69" t="s">
        <v>225</v>
      </c>
      <c r="C254" s="70">
        <v>6</v>
      </c>
      <c r="D254" s="70">
        <v>2.5</v>
      </c>
      <c r="E254" s="70">
        <v>7</v>
      </c>
      <c r="F254" s="70">
        <v>2.5</v>
      </c>
      <c r="G254" s="121">
        <v>3</v>
      </c>
      <c r="H254" s="122">
        <v>4.75</v>
      </c>
      <c r="I254" s="72">
        <f t="shared" si="14"/>
        <v>3.4166666666666665</v>
      </c>
      <c r="J254" s="119">
        <f t="shared" si="15"/>
        <v>25.75</v>
      </c>
      <c r="K254" s="118" t="s">
        <v>44</v>
      </c>
      <c r="L254" s="118">
        <v>380186</v>
      </c>
    </row>
    <row r="255" spans="1:12" ht="18" customHeight="1">
      <c r="A255" s="120">
        <v>252</v>
      </c>
      <c r="B255" s="69" t="s">
        <v>231</v>
      </c>
      <c r="C255" s="70">
        <v>8</v>
      </c>
      <c r="D255" s="70">
        <v>2.5</v>
      </c>
      <c r="E255" s="70">
        <v>6.5</v>
      </c>
      <c r="F255" s="70">
        <v>1</v>
      </c>
      <c r="G255" s="121">
        <v>4.25</v>
      </c>
      <c r="H255" s="122">
        <v>4.25</v>
      </c>
      <c r="I255" s="72">
        <f t="shared" si="14"/>
        <v>3.1666666666666665</v>
      </c>
      <c r="J255" s="119">
        <f t="shared" si="15"/>
        <v>26.5</v>
      </c>
      <c r="K255" s="118" t="s">
        <v>44</v>
      </c>
      <c r="L255" s="118">
        <v>380192</v>
      </c>
    </row>
    <row r="256" spans="1:12" ht="18" customHeight="1">
      <c r="A256" s="120">
        <v>253</v>
      </c>
      <c r="B256" s="69" t="s">
        <v>237</v>
      </c>
      <c r="C256" s="70">
        <v>5</v>
      </c>
      <c r="D256" s="70">
        <v>3.75</v>
      </c>
      <c r="E256" s="70">
        <v>4</v>
      </c>
      <c r="F256" s="70">
        <v>2</v>
      </c>
      <c r="G256" s="121">
        <v>5.75</v>
      </c>
      <c r="H256" s="122">
        <v>5</v>
      </c>
      <c r="I256" s="72">
        <f t="shared" si="14"/>
        <v>4.25</v>
      </c>
      <c r="J256" s="119">
        <f t="shared" si="15"/>
        <v>25.5</v>
      </c>
      <c r="K256" s="118" t="s">
        <v>44</v>
      </c>
      <c r="L256" s="118">
        <v>380198</v>
      </c>
    </row>
    <row r="257" spans="1:12" ht="18" customHeight="1">
      <c r="A257" s="120">
        <v>254</v>
      </c>
      <c r="B257" s="69" t="s">
        <v>239</v>
      </c>
      <c r="C257" s="70">
        <v>5</v>
      </c>
      <c r="D257" s="70">
        <v>3.25</v>
      </c>
      <c r="E257" s="70">
        <v>3</v>
      </c>
      <c r="F257" s="70">
        <v>3</v>
      </c>
      <c r="G257" s="121">
        <v>5</v>
      </c>
      <c r="H257" s="122">
        <v>3.25</v>
      </c>
      <c r="I257" s="72">
        <f t="shared" si="14"/>
        <v>3.75</v>
      </c>
      <c r="J257" s="119">
        <f t="shared" si="15"/>
        <v>22.5</v>
      </c>
      <c r="K257" s="118" t="s">
        <v>44</v>
      </c>
      <c r="L257" s="118">
        <v>380200</v>
      </c>
    </row>
    <row r="258" spans="1:12" ht="18" customHeight="1">
      <c r="A258" s="120">
        <v>255</v>
      </c>
      <c r="B258" s="69" t="s">
        <v>244</v>
      </c>
      <c r="C258" s="70">
        <v>4</v>
      </c>
      <c r="D258" s="70">
        <v>3.5</v>
      </c>
      <c r="E258" s="70">
        <v>5</v>
      </c>
      <c r="F258" s="70">
        <v>3</v>
      </c>
      <c r="G258" s="121">
        <v>5</v>
      </c>
      <c r="H258" s="122">
        <v>4.75</v>
      </c>
      <c r="I258" s="72">
        <f t="shared" si="14"/>
        <v>4.25</v>
      </c>
      <c r="J258" s="119">
        <f t="shared" si="15"/>
        <v>25.25</v>
      </c>
      <c r="K258" s="118" t="s">
        <v>44</v>
      </c>
      <c r="L258" s="118">
        <v>380205</v>
      </c>
    </row>
    <row r="259" spans="1:12" ht="18" customHeight="1">
      <c r="A259" s="120">
        <v>256</v>
      </c>
      <c r="B259" s="69" t="s">
        <v>256</v>
      </c>
      <c r="C259" s="70"/>
      <c r="D259" s="70"/>
      <c r="E259" s="70"/>
      <c r="F259" s="70"/>
      <c r="G259" s="121"/>
      <c r="H259" s="122"/>
      <c r="I259" s="72"/>
      <c r="J259" s="119"/>
      <c r="K259" s="118" t="s">
        <v>44</v>
      </c>
      <c r="L259" s="118">
        <v>380217</v>
      </c>
    </row>
    <row r="260" spans="1:12" ht="18" customHeight="1">
      <c r="A260" s="120">
        <v>257</v>
      </c>
      <c r="B260" s="69" t="s">
        <v>264</v>
      </c>
      <c r="C260" s="70">
        <v>4</v>
      </c>
      <c r="D260" s="70">
        <v>5</v>
      </c>
      <c r="E260" s="70">
        <v>2.5</v>
      </c>
      <c r="F260" s="70">
        <v>1</v>
      </c>
      <c r="G260" s="121">
        <v>3</v>
      </c>
      <c r="H260" s="122">
        <v>4.75</v>
      </c>
      <c r="I260" s="72">
        <f t="shared" si="14"/>
        <v>2.9166666666666665</v>
      </c>
      <c r="J260" s="119">
        <f t="shared" si="15"/>
        <v>20.25</v>
      </c>
      <c r="K260" s="118" t="s">
        <v>44</v>
      </c>
      <c r="L260" s="118">
        <v>380225</v>
      </c>
    </row>
    <row r="261" spans="1:12" ht="18" customHeight="1">
      <c r="A261" s="120">
        <v>258</v>
      </c>
      <c r="B261" s="69" t="s">
        <v>267</v>
      </c>
      <c r="C261" s="70">
        <v>5</v>
      </c>
      <c r="D261" s="70">
        <v>5.5</v>
      </c>
      <c r="E261" s="70">
        <v>5</v>
      </c>
      <c r="F261" s="70">
        <v>1.5</v>
      </c>
      <c r="G261" s="121">
        <v>4.75</v>
      </c>
      <c r="H261" s="122">
        <v>5.75</v>
      </c>
      <c r="I261" s="72">
        <f t="shared" si="14"/>
        <v>4</v>
      </c>
      <c r="J261" s="119">
        <f t="shared" si="15"/>
        <v>27.5</v>
      </c>
      <c r="K261" s="118" t="s">
        <v>44</v>
      </c>
      <c r="L261" s="118">
        <v>380229</v>
      </c>
    </row>
    <row r="262" spans="1:12" ht="18" customHeight="1">
      <c r="A262" s="120">
        <v>259</v>
      </c>
      <c r="B262" s="69" t="s">
        <v>294</v>
      </c>
      <c r="C262" s="70">
        <v>7</v>
      </c>
      <c r="D262" s="70">
        <v>3.5</v>
      </c>
      <c r="E262" s="70">
        <v>2</v>
      </c>
      <c r="F262" s="70">
        <v>2.5</v>
      </c>
      <c r="G262" s="121">
        <v>4.25</v>
      </c>
      <c r="H262" s="122">
        <v>5.25</v>
      </c>
      <c r="I262" s="72">
        <f t="shared" si="14"/>
        <v>4</v>
      </c>
      <c r="J262" s="119">
        <f t="shared" si="15"/>
        <v>24.5</v>
      </c>
      <c r="K262" s="118" t="s">
        <v>44</v>
      </c>
      <c r="L262" s="118">
        <v>380257</v>
      </c>
    </row>
    <row r="263" spans="1:12" ht="18" customHeight="1">
      <c r="A263" s="120">
        <v>260</v>
      </c>
      <c r="B263" s="69" t="s">
        <v>298</v>
      </c>
      <c r="C263" s="70">
        <v>5</v>
      </c>
      <c r="D263" s="70">
        <v>5</v>
      </c>
      <c r="E263" s="70">
        <v>5.5</v>
      </c>
      <c r="F263" s="70">
        <v>2.5</v>
      </c>
      <c r="G263" s="121">
        <v>3.25</v>
      </c>
      <c r="H263" s="122">
        <v>5.75</v>
      </c>
      <c r="I263" s="72">
        <f t="shared" si="14"/>
        <v>3.8333333333333335</v>
      </c>
      <c r="J263" s="119">
        <f t="shared" si="15"/>
        <v>27</v>
      </c>
      <c r="K263" s="118" t="s">
        <v>44</v>
      </c>
      <c r="L263" s="118">
        <v>380261</v>
      </c>
    </row>
    <row r="264" spans="1:12" ht="18" customHeight="1">
      <c r="A264" s="120">
        <v>261</v>
      </c>
      <c r="B264" s="69" t="s">
        <v>302</v>
      </c>
      <c r="C264" s="70">
        <v>6.5</v>
      </c>
      <c r="D264" s="70">
        <v>5</v>
      </c>
      <c r="E264" s="70">
        <v>6</v>
      </c>
      <c r="F264" s="70">
        <v>5</v>
      </c>
      <c r="G264" s="121">
        <v>6.25</v>
      </c>
      <c r="H264" s="122">
        <v>5.25</v>
      </c>
      <c r="I264" s="72">
        <f t="shared" si="14"/>
        <v>5.5</v>
      </c>
      <c r="J264" s="119">
        <f t="shared" si="15"/>
        <v>34</v>
      </c>
      <c r="K264" s="118" t="s">
        <v>44</v>
      </c>
      <c r="L264" s="118">
        <v>380265</v>
      </c>
    </row>
    <row r="265" spans="1:12" ht="18" customHeight="1">
      <c r="A265" s="120">
        <v>262</v>
      </c>
      <c r="B265" s="69" t="s">
        <v>303</v>
      </c>
      <c r="C265" s="70">
        <v>6.5</v>
      </c>
      <c r="D265" s="70">
        <v>7</v>
      </c>
      <c r="E265" s="70">
        <v>5.5</v>
      </c>
      <c r="F265" s="70">
        <v>5</v>
      </c>
      <c r="G265" s="121">
        <v>6</v>
      </c>
      <c r="H265" s="122">
        <v>5</v>
      </c>
      <c r="I265" s="72">
        <f t="shared" si="14"/>
        <v>5.333333333333333</v>
      </c>
      <c r="J265" s="119">
        <f t="shared" si="15"/>
        <v>35</v>
      </c>
      <c r="K265" s="118" t="s">
        <v>44</v>
      </c>
      <c r="L265" s="118">
        <v>380266</v>
      </c>
    </row>
    <row r="266" spans="1:12" ht="18" customHeight="1">
      <c r="A266" s="120">
        <v>263</v>
      </c>
      <c r="B266" s="69" t="s">
        <v>307</v>
      </c>
      <c r="C266" s="70">
        <v>5</v>
      </c>
      <c r="D266" s="70">
        <v>4.5</v>
      </c>
      <c r="E266" s="70">
        <v>4.5</v>
      </c>
      <c r="F266" s="70">
        <v>4</v>
      </c>
      <c r="G266" s="121">
        <v>2</v>
      </c>
      <c r="H266" s="122">
        <v>3.25</v>
      </c>
      <c r="I266" s="72">
        <f t="shared" si="14"/>
        <v>3.0833333333333335</v>
      </c>
      <c r="J266" s="119">
        <f t="shared" si="15"/>
        <v>23.25</v>
      </c>
      <c r="K266" s="118" t="s">
        <v>44</v>
      </c>
      <c r="L266" s="118">
        <v>380270</v>
      </c>
    </row>
    <row r="267" spans="1:12" ht="18" customHeight="1">
      <c r="A267" s="120">
        <v>264</v>
      </c>
      <c r="B267" s="69" t="s">
        <v>311</v>
      </c>
      <c r="C267" s="70">
        <v>5</v>
      </c>
      <c r="D267" s="70">
        <v>4.5</v>
      </c>
      <c r="E267" s="70">
        <v>5</v>
      </c>
      <c r="F267" s="70">
        <v>5.25</v>
      </c>
      <c r="G267" s="121">
        <v>1</v>
      </c>
      <c r="H267" s="122">
        <v>5.75</v>
      </c>
      <c r="I267" s="72">
        <f t="shared" si="14"/>
        <v>4</v>
      </c>
      <c r="J267" s="119">
        <f t="shared" si="15"/>
        <v>26.5</v>
      </c>
      <c r="K267" s="118" t="s">
        <v>44</v>
      </c>
      <c r="L267" s="118">
        <v>380274</v>
      </c>
    </row>
    <row r="268" spans="1:12" ht="18" customHeight="1">
      <c r="A268" s="120">
        <v>265</v>
      </c>
      <c r="B268" s="69" t="s">
        <v>314</v>
      </c>
      <c r="C268" s="70">
        <v>6</v>
      </c>
      <c r="D268" s="70">
        <v>4.5</v>
      </c>
      <c r="E268" s="70">
        <v>4</v>
      </c>
      <c r="F268" s="70">
        <v>2</v>
      </c>
      <c r="G268" s="121">
        <v>4</v>
      </c>
      <c r="H268" s="122">
        <v>4.25</v>
      </c>
      <c r="I268" s="72">
        <f t="shared" si="14"/>
        <v>3.4166666666666665</v>
      </c>
      <c r="J268" s="119">
        <f t="shared" si="15"/>
        <v>24.75</v>
      </c>
      <c r="K268" s="118" t="s">
        <v>44</v>
      </c>
      <c r="L268" s="118">
        <v>380277</v>
      </c>
    </row>
    <row r="269" spans="1:12" ht="18" customHeight="1">
      <c r="A269" s="120">
        <v>266</v>
      </c>
      <c r="B269" s="69" t="s">
        <v>48</v>
      </c>
      <c r="C269" s="70">
        <v>3.5</v>
      </c>
      <c r="D269" s="70">
        <v>2</v>
      </c>
      <c r="E269" s="70">
        <v>4.5</v>
      </c>
      <c r="F269" s="70">
        <v>1</v>
      </c>
      <c r="G269" s="121">
        <v>4</v>
      </c>
      <c r="H269" s="122">
        <v>4.25</v>
      </c>
      <c r="I269" s="72">
        <f t="shared" si="14"/>
        <v>3.0833333333333335</v>
      </c>
      <c r="J269" s="119">
        <f t="shared" si="15"/>
        <v>19.25</v>
      </c>
      <c r="K269" s="118" t="s">
        <v>51</v>
      </c>
      <c r="L269" s="118">
        <v>380009</v>
      </c>
    </row>
    <row r="270" spans="1:12" ht="18" customHeight="1">
      <c r="A270" s="120">
        <v>267</v>
      </c>
      <c r="B270" s="69" t="s">
        <v>68</v>
      </c>
      <c r="C270" s="70">
        <v>4</v>
      </c>
      <c r="D270" s="70">
        <v>4</v>
      </c>
      <c r="E270" s="70">
        <v>3.5</v>
      </c>
      <c r="F270" s="70">
        <v>1</v>
      </c>
      <c r="G270" s="121">
        <v>4.75</v>
      </c>
      <c r="H270" s="122">
        <v>4.25</v>
      </c>
      <c r="I270" s="72">
        <f t="shared" si="14"/>
        <v>3.3333333333333335</v>
      </c>
      <c r="J270" s="119">
        <f t="shared" si="15"/>
        <v>21.5</v>
      </c>
      <c r="K270" s="118" t="s">
        <v>51</v>
      </c>
      <c r="L270" s="118">
        <v>380027</v>
      </c>
    </row>
    <row r="271" spans="1:12" ht="18" customHeight="1">
      <c r="A271" s="120">
        <v>268</v>
      </c>
      <c r="B271" s="69" t="s">
        <v>73</v>
      </c>
      <c r="C271" s="70">
        <v>5</v>
      </c>
      <c r="D271" s="70">
        <v>3.5</v>
      </c>
      <c r="E271" s="70">
        <v>2</v>
      </c>
      <c r="F271" s="70">
        <v>2</v>
      </c>
      <c r="G271" s="121">
        <v>4.75</v>
      </c>
      <c r="H271" s="122">
        <v>5.25</v>
      </c>
      <c r="I271" s="72">
        <f t="shared" si="14"/>
        <v>4</v>
      </c>
      <c r="J271" s="119">
        <f t="shared" si="15"/>
        <v>22.5</v>
      </c>
      <c r="K271" s="118" t="s">
        <v>51</v>
      </c>
      <c r="L271" s="118">
        <v>380032</v>
      </c>
    </row>
    <row r="272" spans="1:12" ht="18" customHeight="1">
      <c r="A272" s="120">
        <v>269</v>
      </c>
      <c r="B272" s="69" t="s">
        <v>79</v>
      </c>
      <c r="C272" s="70">
        <v>4</v>
      </c>
      <c r="D272" s="70">
        <v>5</v>
      </c>
      <c r="E272" s="70">
        <v>3.5</v>
      </c>
      <c r="F272" s="70">
        <v>1.5</v>
      </c>
      <c r="G272" s="121">
        <v>4.75</v>
      </c>
      <c r="H272" s="122">
        <v>7.75</v>
      </c>
      <c r="I272" s="72">
        <f t="shared" si="14"/>
        <v>4.666666666666667</v>
      </c>
      <c r="J272" s="119">
        <f t="shared" si="15"/>
        <v>26.5</v>
      </c>
      <c r="K272" s="118" t="s">
        <v>51</v>
      </c>
      <c r="L272" s="118">
        <v>380038</v>
      </c>
    </row>
    <row r="273" spans="1:12" ht="18" customHeight="1">
      <c r="A273" s="120">
        <v>270</v>
      </c>
      <c r="B273" s="69" t="s">
        <v>93</v>
      </c>
      <c r="C273" s="70">
        <v>4</v>
      </c>
      <c r="D273" s="70">
        <v>3</v>
      </c>
      <c r="E273" s="70">
        <v>6</v>
      </c>
      <c r="F273" s="70">
        <v>1.25</v>
      </c>
      <c r="G273" s="121">
        <v>3.25</v>
      </c>
      <c r="H273" s="122">
        <v>4</v>
      </c>
      <c r="I273" s="72">
        <f aca="true" t="shared" si="16" ref="I273:I303">(F273+G273+H273)/3</f>
        <v>2.8333333333333335</v>
      </c>
      <c r="J273" s="119">
        <f aca="true" t="shared" si="17" ref="J273:J303">C273+D273+E273+F273+G273+H273</f>
        <v>21.5</v>
      </c>
      <c r="K273" s="118" t="s">
        <v>51</v>
      </c>
      <c r="L273" s="118">
        <v>380053</v>
      </c>
    </row>
    <row r="274" spans="1:12" ht="18" customHeight="1">
      <c r="A274" s="120">
        <v>271</v>
      </c>
      <c r="B274" s="69" t="s">
        <v>96</v>
      </c>
      <c r="C274" s="70">
        <v>0</v>
      </c>
      <c r="D274" s="70">
        <v>0</v>
      </c>
      <c r="E274" s="70">
        <v>5.5</v>
      </c>
      <c r="F274" s="70">
        <v>1.75</v>
      </c>
      <c r="G274" s="121">
        <v>3.75</v>
      </c>
      <c r="H274" s="122">
        <v>3.75</v>
      </c>
      <c r="I274" s="72">
        <f t="shared" si="16"/>
        <v>3.0833333333333335</v>
      </c>
      <c r="J274" s="119">
        <f t="shared" si="17"/>
        <v>14.75</v>
      </c>
      <c r="K274" s="118" t="s">
        <v>51</v>
      </c>
      <c r="L274" s="118">
        <v>380056</v>
      </c>
    </row>
    <row r="275" spans="1:12" ht="18" customHeight="1">
      <c r="A275" s="120">
        <v>272</v>
      </c>
      <c r="B275" s="69" t="s">
        <v>109</v>
      </c>
      <c r="C275" s="70">
        <v>6.5</v>
      </c>
      <c r="D275" s="70">
        <v>5</v>
      </c>
      <c r="E275" s="70">
        <v>5.5</v>
      </c>
      <c r="F275" s="70">
        <v>1.5</v>
      </c>
      <c r="G275" s="121">
        <v>3.75</v>
      </c>
      <c r="H275" s="122">
        <v>3.25</v>
      </c>
      <c r="I275" s="72">
        <f t="shared" si="16"/>
        <v>2.8333333333333335</v>
      </c>
      <c r="J275" s="119">
        <f t="shared" si="17"/>
        <v>25.5</v>
      </c>
      <c r="K275" s="118" t="s">
        <v>51</v>
      </c>
      <c r="L275" s="118">
        <v>380069</v>
      </c>
    </row>
    <row r="276" spans="1:12" ht="18" customHeight="1">
      <c r="A276" s="120">
        <v>273</v>
      </c>
      <c r="B276" s="69" t="s">
        <v>124</v>
      </c>
      <c r="C276" s="70">
        <v>6</v>
      </c>
      <c r="D276" s="70">
        <v>3.5</v>
      </c>
      <c r="E276" s="70">
        <v>4</v>
      </c>
      <c r="F276" s="70">
        <v>1.25</v>
      </c>
      <c r="G276" s="121">
        <v>4.25</v>
      </c>
      <c r="H276" s="122">
        <v>0</v>
      </c>
      <c r="I276" s="72">
        <f t="shared" si="16"/>
        <v>1.8333333333333333</v>
      </c>
      <c r="J276" s="119">
        <f t="shared" si="17"/>
        <v>19</v>
      </c>
      <c r="K276" s="118" t="s">
        <v>51</v>
      </c>
      <c r="L276" s="118">
        <v>380084</v>
      </c>
    </row>
    <row r="277" spans="1:12" ht="18" customHeight="1">
      <c r="A277" s="120">
        <v>274</v>
      </c>
      <c r="B277" s="69" t="s">
        <v>127</v>
      </c>
      <c r="C277" s="70">
        <v>5</v>
      </c>
      <c r="D277" s="70">
        <v>2</v>
      </c>
      <c r="E277" s="70">
        <v>7</v>
      </c>
      <c r="F277" s="70">
        <v>1.25</v>
      </c>
      <c r="G277" s="121">
        <v>2.75</v>
      </c>
      <c r="H277" s="122">
        <v>4.75</v>
      </c>
      <c r="I277" s="72">
        <f t="shared" si="16"/>
        <v>2.9166666666666665</v>
      </c>
      <c r="J277" s="119">
        <f t="shared" si="17"/>
        <v>22.75</v>
      </c>
      <c r="K277" s="118" t="s">
        <v>51</v>
      </c>
      <c r="L277" s="118">
        <v>380087</v>
      </c>
    </row>
    <row r="278" spans="1:12" ht="18" customHeight="1">
      <c r="A278" s="120">
        <v>275</v>
      </c>
      <c r="B278" s="69" t="s">
        <v>134</v>
      </c>
      <c r="C278" s="70">
        <v>5.25</v>
      </c>
      <c r="D278" s="70">
        <v>5</v>
      </c>
      <c r="E278" s="70">
        <v>3.5</v>
      </c>
      <c r="F278" s="70">
        <v>2</v>
      </c>
      <c r="G278" s="121">
        <v>4.75</v>
      </c>
      <c r="H278" s="122">
        <v>5.75</v>
      </c>
      <c r="I278" s="72">
        <f t="shared" si="16"/>
        <v>4.166666666666667</v>
      </c>
      <c r="J278" s="119">
        <f t="shared" si="17"/>
        <v>26.25</v>
      </c>
      <c r="K278" s="118" t="s">
        <v>51</v>
      </c>
      <c r="L278" s="118">
        <v>380094</v>
      </c>
    </row>
    <row r="279" spans="1:12" ht="18" customHeight="1">
      <c r="A279" s="120">
        <v>276</v>
      </c>
      <c r="B279" s="69" t="s">
        <v>137</v>
      </c>
      <c r="C279" s="70">
        <v>7</v>
      </c>
      <c r="D279" s="70">
        <v>3.5</v>
      </c>
      <c r="E279" s="70">
        <v>5.5</v>
      </c>
      <c r="F279" s="70">
        <v>1</v>
      </c>
      <c r="G279" s="121">
        <v>6.75</v>
      </c>
      <c r="H279" s="122">
        <v>5.25</v>
      </c>
      <c r="I279" s="72">
        <f t="shared" si="16"/>
        <v>4.333333333333333</v>
      </c>
      <c r="J279" s="119">
        <f t="shared" si="17"/>
        <v>29</v>
      </c>
      <c r="K279" s="118" t="s">
        <v>51</v>
      </c>
      <c r="L279" s="118">
        <v>380097</v>
      </c>
    </row>
    <row r="280" spans="1:12" ht="18" customHeight="1">
      <c r="A280" s="120">
        <v>277</v>
      </c>
      <c r="B280" s="69" t="s">
        <v>142</v>
      </c>
      <c r="C280" s="70">
        <v>5</v>
      </c>
      <c r="D280" s="70">
        <v>3</v>
      </c>
      <c r="E280" s="70">
        <v>4</v>
      </c>
      <c r="F280" s="70">
        <v>1.75</v>
      </c>
      <c r="G280" s="121">
        <v>4.75</v>
      </c>
      <c r="H280" s="122">
        <v>4</v>
      </c>
      <c r="I280" s="72">
        <f t="shared" si="16"/>
        <v>3.5</v>
      </c>
      <c r="J280" s="119">
        <f t="shared" si="17"/>
        <v>22.5</v>
      </c>
      <c r="K280" s="118" t="s">
        <v>51</v>
      </c>
      <c r="L280" s="118">
        <v>380102</v>
      </c>
    </row>
    <row r="281" spans="1:12" ht="18" customHeight="1">
      <c r="A281" s="120">
        <v>278</v>
      </c>
      <c r="B281" s="69" t="s">
        <v>155</v>
      </c>
      <c r="C281" s="70">
        <v>5.25</v>
      </c>
      <c r="D281" s="70">
        <v>2</v>
      </c>
      <c r="E281" s="70">
        <v>3</v>
      </c>
      <c r="F281" s="70">
        <v>1.75</v>
      </c>
      <c r="G281" s="121">
        <v>3.25</v>
      </c>
      <c r="H281" s="122">
        <v>4.75</v>
      </c>
      <c r="I281" s="72">
        <f t="shared" si="16"/>
        <v>3.25</v>
      </c>
      <c r="J281" s="119">
        <f t="shared" si="17"/>
        <v>20</v>
      </c>
      <c r="K281" s="118" t="s">
        <v>51</v>
      </c>
      <c r="L281" s="118">
        <v>380115</v>
      </c>
    </row>
    <row r="282" spans="1:12" ht="18" customHeight="1">
      <c r="A282" s="120">
        <v>279</v>
      </c>
      <c r="B282" s="69" t="s">
        <v>161</v>
      </c>
      <c r="C282" s="70">
        <v>6.5</v>
      </c>
      <c r="D282" s="70">
        <v>2.25</v>
      </c>
      <c r="E282" s="70">
        <v>3</v>
      </c>
      <c r="F282" s="70">
        <v>1.75</v>
      </c>
      <c r="G282" s="121">
        <v>5</v>
      </c>
      <c r="H282" s="122">
        <v>4</v>
      </c>
      <c r="I282" s="72">
        <f t="shared" si="16"/>
        <v>3.5833333333333335</v>
      </c>
      <c r="J282" s="119">
        <f t="shared" si="17"/>
        <v>22.5</v>
      </c>
      <c r="K282" s="118" t="s">
        <v>51</v>
      </c>
      <c r="L282" s="118">
        <v>380121</v>
      </c>
    </row>
    <row r="283" spans="1:12" ht="18" customHeight="1">
      <c r="A283" s="120">
        <v>280</v>
      </c>
      <c r="B283" s="69" t="s">
        <v>165</v>
      </c>
      <c r="C283" s="70">
        <v>5.5</v>
      </c>
      <c r="D283" s="70">
        <v>3.25</v>
      </c>
      <c r="E283" s="70">
        <v>2.5</v>
      </c>
      <c r="F283" s="70">
        <v>1.25</v>
      </c>
      <c r="G283" s="121">
        <v>3.25</v>
      </c>
      <c r="H283" s="122">
        <v>4.75</v>
      </c>
      <c r="I283" s="72">
        <f t="shared" si="16"/>
        <v>3.0833333333333335</v>
      </c>
      <c r="J283" s="119">
        <f t="shared" si="17"/>
        <v>20.5</v>
      </c>
      <c r="K283" s="118" t="s">
        <v>51</v>
      </c>
      <c r="L283" s="118">
        <v>380126</v>
      </c>
    </row>
    <row r="284" spans="1:12" ht="18" customHeight="1">
      <c r="A284" s="120">
        <v>281</v>
      </c>
      <c r="B284" s="69" t="s">
        <v>169</v>
      </c>
      <c r="C284" s="70"/>
      <c r="D284" s="70"/>
      <c r="E284" s="70"/>
      <c r="F284" s="70"/>
      <c r="G284" s="121"/>
      <c r="H284" s="122"/>
      <c r="I284" s="72"/>
      <c r="J284" s="119"/>
      <c r="K284" s="118" t="s">
        <v>51</v>
      </c>
      <c r="L284" s="118">
        <v>380130</v>
      </c>
    </row>
    <row r="285" spans="1:12" ht="18" customHeight="1">
      <c r="A285" s="120">
        <v>282</v>
      </c>
      <c r="B285" s="69" t="s">
        <v>173</v>
      </c>
      <c r="C285" s="70">
        <v>6.5</v>
      </c>
      <c r="D285" s="70">
        <v>2.5</v>
      </c>
      <c r="E285" s="70">
        <v>4.5</v>
      </c>
      <c r="F285" s="70">
        <v>3.25</v>
      </c>
      <c r="G285" s="121">
        <v>4.75</v>
      </c>
      <c r="H285" s="122">
        <v>4</v>
      </c>
      <c r="I285" s="72">
        <f t="shared" si="16"/>
        <v>4</v>
      </c>
      <c r="J285" s="119">
        <f t="shared" si="17"/>
        <v>25.5</v>
      </c>
      <c r="K285" s="118" t="s">
        <v>51</v>
      </c>
      <c r="L285" s="118">
        <v>380134</v>
      </c>
    </row>
    <row r="286" spans="1:12" ht="18" customHeight="1">
      <c r="A286" s="120">
        <v>283</v>
      </c>
      <c r="B286" s="69" t="s">
        <v>183</v>
      </c>
      <c r="C286" s="70">
        <v>4</v>
      </c>
      <c r="D286" s="70">
        <v>3.5</v>
      </c>
      <c r="E286" s="70">
        <v>4</v>
      </c>
      <c r="F286" s="70">
        <v>2.75</v>
      </c>
      <c r="G286" s="121">
        <v>3.75</v>
      </c>
      <c r="H286" s="122">
        <v>7</v>
      </c>
      <c r="I286" s="72">
        <f t="shared" si="16"/>
        <v>4.5</v>
      </c>
      <c r="J286" s="119">
        <f t="shared" si="17"/>
        <v>25</v>
      </c>
      <c r="K286" s="118" t="s">
        <v>51</v>
      </c>
      <c r="L286" s="118">
        <v>380144</v>
      </c>
    </row>
    <row r="287" spans="1:12" ht="18" customHeight="1">
      <c r="A287" s="120">
        <v>284</v>
      </c>
      <c r="B287" s="69" t="s">
        <v>203</v>
      </c>
      <c r="C287" s="70">
        <v>6.5</v>
      </c>
      <c r="D287" s="70">
        <v>1.75</v>
      </c>
      <c r="E287" s="70">
        <v>3</v>
      </c>
      <c r="F287" s="70">
        <v>1</v>
      </c>
      <c r="G287" s="121">
        <v>4.25</v>
      </c>
      <c r="H287" s="122">
        <v>4.75</v>
      </c>
      <c r="I287" s="72">
        <f t="shared" si="16"/>
        <v>3.3333333333333335</v>
      </c>
      <c r="J287" s="119">
        <f t="shared" si="17"/>
        <v>21.25</v>
      </c>
      <c r="K287" s="118" t="s">
        <v>51</v>
      </c>
      <c r="L287" s="118">
        <v>380164</v>
      </c>
    </row>
    <row r="288" spans="1:12" ht="18" customHeight="1">
      <c r="A288" s="120">
        <v>285</v>
      </c>
      <c r="B288" s="69" t="s">
        <v>217</v>
      </c>
      <c r="C288" s="70">
        <v>6</v>
      </c>
      <c r="D288" s="70">
        <v>3.5</v>
      </c>
      <c r="E288" s="70">
        <v>3.5</v>
      </c>
      <c r="F288" s="70">
        <v>6</v>
      </c>
      <c r="G288" s="121">
        <v>6</v>
      </c>
      <c r="H288" s="122">
        <v>5</v>
      </c>
      <c r="I288" s="72">
        <f t="shared" si="16"/>
        <v>5.666666666666667</v>
      </c>
      <c r="J288" s="119">
        <f t="shared" si="17"/>
        <v>30</v>
      </c>
      <c r="K288" s="118" t="s">
        <v>51</v>
      </c>
      <c r="L288" s="118">
        <v>380178</v>
      </c>
    </row>
    <row r="289" spans="1:12" ht="18" customHeight="1">
      <c r="A289" s="120">
        <v>286</v>
      </c>
      <c r="B289" s="69" t="s">
        <v>227</v>
      </c>
      <c r="C289" s="70">
        <v>6</v>
      </c>
      <c r="D289" s="70">
        <v>3.5</v>
      </c>
      <c r="E289" s="70">
        <v>4.5</v>
      </c>
      <c r="F289" s="70">
        <v>2</v>
      </c>
      <c r="G289" s="121">
        <v>3.25</v>
      </c>
      <c r="H289" s="122">
        <v>5.75</v>
      </c>
      <c r="I289" s="72">
        <f t="shared" si="16"/>
        <v>3.6666666666666665</v>
      </c>
      <c r="J289" s="119">
        <f t="shared" si="17"/>
        <v>25</v>
      </c>
      <c r="K289" s="118" t="s">
        <v>51</v>
      </c>
      <c r="L289" s="118">
        <v>380188</v>
      </c>
    </row>
    <row r="290" spans="1:12" ht="18" customHeight="1">
      <c r="A290" s="120">
        <v>287</v>
      </c>
      <c r="B290" s="69" t="s">
        <v>229</v>
      </c>
      <c r="C290" s="70">
        <v>7</v>
      </c>
      <c r="D290" s="70">
        <v>5.5</v>
      </c>
      <c r="E290" s="70">
        <v>6.5</v>
      </c>
      <c r="F290" s="70">
        <v>6.5</v>
      </c>
      <c r="G290" s="121">
        <v>7</v>
      </c>
      <c r="H290" s="122">
        <v>6.25</v>
      </c>
      <c r="I290" s="72">
        <f t="shared" si="16"/>
        <v>6.583333333333333</v>
      </c>
      <c r="J290" s="119">
        <f t="shared" si="17"/>
        <v>38.75</v>
      </c>
      <c r="K290" s="118" t="s">
        <v>51</v>
      </c>
      <c r="L290" s="118">
        <v>380190</v>
      </c>
    </row>
    <row r="291" spans="1:12" ht="18" customHeight="1">
      <c r="A291" s="120">
        <v>288</v>
      </c>
      <c r="B291" s="69" t="s">
        <v>233</v>
      </c>
      <c r="C291" s="70">
        <v>6</v>
      </c>
      <c r="D291" s="70">
        <v>5.5</v>
      </c>
      <c r="E291" s="70">
        <v>4</v>
      </c>
      <c r="F291" s="70">
        <v>4</v>
      </c>
      <c r="G291" s="121">
        <v>4.25</v>
      </c>
      <c r="H291" s="122">
        <v>7</v>
      </c>
      <c r="I291" s="72">
        <f t="shared" si="16"/>
        <v>5.083333333333333</v>
      </c>
      <c r="J291" s="119">
        <f t="shared" si="17"/>
        <v>30.75</v>
      </c>
      <c r="K291" s="118" t="s">
        <v>51</v>
      </c>
      <c r="L291" s="118">
        <v>380194</v>
      </c>
    </row>
    <row r="292" spans="1:12" ht="18" customHeight="1">
      <c r="A292" s="120">
        <v>289</v>
      </c>
      <c r="B292" s="69" t="s">
        <v>235</v>
      </c>
      <c r="C292" s="70">
        <v>4</v>
      </c>
      <c r="D292" s="70">
        <v>2.25</v>
      </c>
      <c r="E292" s="70">
        <v>3</v>
      </c>
      <c r="F292" s="70">
        <v>4</v>
      </c>
      <c r="G292" s="121">
        <v>2.75</v>
      </c>
      <c r="H292" s="122">
        <v>5.25</v>
      </c>
      <c r="I292" s="72">
        <f t="shared" si="16"/>
        <v>4</v>
      </c>
      <c r="J292" s="119">
        <f t="shared" si="17"/>
        <v>21.25</v>
      </c>
      <c r="K292" s="118" t="s">
        <v>51</v>
      </c>
      <c r="L292" s="118">
        <v>380196</v>
      </c>
    </row>
    <row r="293" spans="1:12" ht="18" customHeight="1">
      <c r="A293" s="120">
        <v>290</v>
      </c>
      <c r="B293" s="69" t="s">
        <v>241</v>
      </c>
      <c r="C293" s="70">
        <v>3</v>
      </c>
      <c r="D293" s="70">
        <v>2</v>
      </c>
      <c r="E293" s="70">
        <v>3</v>
      </c>
      <c r="F293" s="70">
        <v>1</v>
      </c>
      <c r="G293" s="121">
        <v>4.25</v>
      </c>
      <c r="H293" s="122">
        <v>4.75</v>
      </c>
      <c r="I293" s="72">
        <f t="shared" si="16"/>
        <v>3.3333333333333335</v>
      </c>
      <c r="J293" s="119">
        <f t="shared" si="17"/>
        <v>18</v>
      </c>
      <c r="K293" s="118" t="s">
        <v>51</v>
      </c>
      <c r="L293" s="118">
        <v>380202</v>
      </c>
    </row>
    <row r="294" spans="1:12" ht="18" customHeight="1">
      <c r="A294" s="120">
        <v>291</v>
      </c>
      <c r="B294" s="69" t="s">
        <v>255</v>
      </c>
      <c r="C294" s="70">
        <v>4</v>
      </c>
      <c r="D294" s="70">
        <v>2.5</v>
      </c>
      <c r="E294" s="70">
        <v>2</v>
      </c>
      <c r="F294" s="70">
        <v>2</v>
      </c>
      <c r="G294" s="121">
        <v>3.25</v>
      </c>
      <c r="H294" s="122">
        <v>2.75</v>
      </c>
      <c r="I294" s="72">
        <f t="shared" si="16"/>
        <v>2.6666666666666665</v>
      </c>
      <c r="J294" s="119">
        <f t="shared" si="17"/>
        <v>16.5</v>
      </c>
      <c r="K294" s="118" t="s">
        <v>51</v>
      </c>
      <c r="L294" s="118">
        <v>380216</v>
      </c>
    </row>
    <row r="295" spans="1:12" ht="18" customHeight="1">
      <c r="A295" s="120">
        <v>292</v>
      </c>
      <c r="B295" s="69" t="s">
        <v>260</v>
      </c>
      <c r="C295" s="70">
        <v>8</v>
      </c>
      <c r="D295" s="70">
        <v>6</v>
      </c>
      <c r="E295" s="70">
        <v>3</v>
      </c>
      <c r="F295" s="70">
        <v>1</v>
      </c>
      <c r="G295" s="121">
        <v>4.25</v>
      </c>
      <c r="H295" s="122">
        <v>5.25</v>
      </c>
      <c r="I295" s="72">
        <f t="shared" si="16"/>
        <v>3.5</v>
      </c>
      <c r="J295" s="119">
        <f t="shared" si="17"/>
        <v>27.5</v>
      </c>
      <c r="K295" s="118" t="s">
        <v>51</v>
      </c>
      <c r="L295" s="118">
        <v>380221</v>
      </c>
    </row>
    <row r="296" spans="1:12" ht="18" customHeight="1">
      <c r="A296" s="120">
        <v>293</v>
      </c>
      <c r="B296" s="69" t="s">
        <v>271</v>
      </c>
      <c r="C296" s="70">
        <v>6</v>
      </c>
      <c r="D296" s="70">
        <v>4.5</v>
      </c>
      <c r="E296" s="70">
        <v>3.5</v>
      </c>
      <c r="F296" s="70">
        <v>3</v>
      </c>
      <c r="G296" s="121">
        <v>5</v>
      </c>
      <c r="H296" s="122">
        <v>5.75</v>
      </c>
      <c r="I296" s="72">
        <f t="shared" si="16"/>
        <v>4.583333333333333</v>
      </c>
      <c r="J296" s="119">
        <f t="shared" si="17"/>
        <v>27.75</v>
      </c>
      <c r="K296" s="118" t="s">
        <v>51</v>
      </c>
      <c r="L296" s="118">
        <v>380233</v>
      </c>
    </row>
    <row r="297" spans="1:12" ht="18" customHeight="1">
      <c r="A297" s="120">
        <v>294</v>
      </c>
      <c r="B297" s="69" t="s">
        <v>290</v>
      </c>
      <c r="C297" s="70">
        <v>8</v>
      </c>
      <c r="D297" s="70">
        <v>4.5</v>
      </c>
      <c r="E297" s="70">
        <v>6</v>
      </c>
      <c r="F297" s="70">
        <v>3</v>
      </c>
      <c r="G297" s="121">
        <v>5.25</v>
      </c>
      <c r="H297" s="122">
        <v>5.75</v>
      </c>
      <c r="I297" s="72">
        <f t="shared" si="16"/>
        <v>4.666666666666667</v>
      </c>
      <c r="J297" s="119">
        <f t="shared" si="17"/>
        <v>32.5</v>
      </c>
      <c r="K297" s="118" t="s">
        <v>51</v>
      </c>
      <c r="L297" s="118">
        <v>380253</v>
      </c>
    </row>
    <row r="298" spans="1:12" ht="18" customHeight="1">
      <c r="A298" s="120">
        <v>295</v>
      </c>
      <c r="B298" s="69" t="s">
        <v>291</v>
      </c>
      <c r="C298" s="70">
        <v>7</v>
      </c>
      <c r="D298" s="70">
        <v>2.5</v>
      </c>
      <c r="E298" s="70">
        <v>6.5</v>
      </c>
      <c r="F298" s="70">
        <v>3</v>
      </c>
      <c r="G298" s="121">
        <v>3.75</v>
      </c>
      <c r="H298" s="122">
        <v>4.75</v>
      </c>
      <c r="I298" s="72">
        <f t="shared" si="16"/>
        <v>3.8333333333333335</v>
      </c>
      <c r="J298" s="119">
        <f t="shared" si="17"/>
        <v>27.5</v>
      </c>
      <c r="K298" s="118" t="s">
        <v>51</v>
      </c>
      <c r="L298" s="118">
        <v>380254</v>
      </c>
    </row>
    <row r="299" spans="1:12" ht="18" customHeight="1">
      <c r="A299" s="120">
        <v>296</v>
      </c>
      <c r="B299" s="69" t="s">
        <v>300</v>
      </c>
      <c r="C299" s="70">
        <v>7</v>
      </c>
      <c r="D299" s="70">
        <v>1</v>
      </c>
      <c r="E299" s="70">
        <v>5.5</v>
      </c>
      <c r="F299" s="70">
        <v>2.25</v>
      </c>
      <c r="G299" s="121">
        <v>4.25</v>
      </c>
      <c r="H299" s="122">
        <v>5.75</v>
      </c>
      <c r="I299" s="72">
        <f t="shared" si="16"/>
        <v>4.083333333333333</v>
      </c>
      <c r="J299" s="119">
        <f t="shared" si="17"/>
        <v>25.75</v>
      </c>
      <c r="K299" s="118" t="s">
        <v>51</v>
      </c>
      <c r="L299" s="118">
        <v>380263</v>
      </c>
    </row>
    <row r="300" spans="1:12" ht="18" customHeight="1">
      <c r="A300" s="120">
        <v>297</v>
      </c>
      <c r="B300" s="69" t="s">
        <v>318</v>
      </c>
      <c r="C300" s="70">
        <v>7.5</v>
      </c>
      <c r="D300" s="70">
        <v>5</v>
      </c>
      <c r="E300" s="70">
        <v>4.5</v>
      </c>
      <c r="F300" s="70">
        <v>5</v>
      </c>
      <c r="G300" s="121">
        <v>5</v>
      </c>
      <c r="H300" s="122">
        <v>6.75</v>
      </c>
      <c r="I300" s="72">
        <f t="shared" si="16"/>
        <v>5.583333333333333</v>
      </c>
      <c r="J300" s="119">
        <f t="shared" si="17"/>
        <v>33.75</v>
      </c>
      <c r="K300" s="118" t="s">
        <v>51</v>
      </c>
      <c r="L300" s="118">
        <v>380281</v>
      </c>
    </row>
    <row r="301" spans="1:12" ht="18" customHeight="1">
      <c r="A301" s="120">
        <v>298</v>
      </c>
      <c r="B301" s="69" t="s">
        <v>319</v>
      </c>
      <c r="C301" s="70">
        <v>5</v>
      </c>
      <c r="D301" s="70">
        <v>4</v>
      </c>
      <c r="E301" s="70">
        <v>4</v>
      </c>
      <c r="F301" s="70">
        <v>4.5</v>
      </c>
      <c r="G301" s="121">
        <v>4.25</v>
      </c>
      <c r="H301" s="122">
        <v>6.25</v>
      </c>
      <c r="I301" s="72">
        <f t="shared" si="16"/>
        <v>5</v>
      </c>
      <c r="J301" s="119">
        <f t="shared" si="17"/>
        <v>28</v>
      </c>
      <c r="K301" s="118" t="s">
        <v>51</v>
      </c>
      <c r="L301" s="118">
        <v>380282</v>
      </c>
    </row>
    <row r="302" spans="1:12" ht="18" customHeight="1">
      <c r="A302" s="120">
        <v>299</v>
      </c>
      <c r="B302" s="69" t="s">
        <v>328</v>
      </c>
      <c r="C302" s="70">
        <v>6</v>
      </c>
      <c r="D302" s="70">
        <v>2.75</v>
      </c>
      <c r="E302" s="70">
        <v>4</v>
      </c>
      <c r="F302" s="70">
        <v>3.25</v>
      </c>
      <c r="G302" s="121">
        <v>2.75</v>
      </c>
      <c r="H302" s="122">
        <v>4</v>
      </c>
      <c r="I302" s="72">
        <f t="shared" si="16"/>
        <v>3.3333333333333335</v>
      </c>
      <c r="J302" s="119">
        <f t="shared" si="17"/>
        <v>22.75</v>
      </c>
      <c r="K302" s="118" t="s">
        <v>51</v>
      </c>
      <c r="L302" s="118">
        <v>380291</v>
      </c>
    </row>
    <row r="303" spans="1:12" ht="18" customHeight="1">
      <c r="A303" s="120">
        <v>300</v>
      </c>
      <c r="B303" s="69" t="s">
        <v>336</v>
      </c>
      <c r="C303" s="70">
        <v>6.5</v>
      </c>
      <c r="D303" s="70">
        <v>5</v>
      </c>
      <c r="E303" s="70">
        <v>4</v>
      </c>
      <c r="F303" s="70">
        <v>3</v>
      </c>
      <c r="G303" s="121">
        <v>5</v>
      </c>
      <c r="H303" s="122">
        <v>4.75</v>
      </c>
      <c r="I303" s="72">
        <f t="shared" si="16"/>
        <v>4.25</v>
      </c>
      <c r="J303" s="119">
        <f t="shared" si="17"/>
        <v>28.25</v>
      </c>
      <c r="K303" s="118" t="s">
        <v>51</v>
      </c>
      <c r="L303" s="118">
        <v>380299</v>
      </c>
    </row>
    <row r="304" spans="1:10" ht="18" customHeight="1">
      <c r="A304" s="75"/>
      <c r="B304" s="76"/>
      <c r="C304" s="71"/>
      <c r="D304" s="77"/>
      <c r="E304" s="77"/>
      <c r="F304" s="77"/>
      <c r="G304" s="77"/>
      <c r="H304" s="77"/>
      <c r="I304" s="71"/>
      <c r="J304" s="78"/>
    </row>
    <row r="305" spans="1:10" ht="18" customHeight="1">
      <c r="A305" s="75"/>
      <c r="B305" s="79"/>
      <c r="C305" s="71"/>
      <c r="D305" s="77"/>
      <c r="E305" s="77"/>
      <c r="F305" s="77"/>
      <c r="G305" s="77"/>
      <c r="H305" s="77"/>
      <c r="I305" s="71"/>
      <c r="J305" s="78"/>
    </row>
    <row r="306" spans="1:10" ht="18" customHeight="1">
      <c r="A306" s="75"/>
      <c r="B306" s="79"/>
      <c r="C306" s="77"/>
      <c r="D306" s="77"/>
      <c r="E306" s="77"/>
      <c r="F306" s="77"/>
      <c r="G306" s="77"/>
      <c r="H306" s="77"/>
      <c r="I306" s="77"/>
      <c r="J306" s="78"/>
    </row>
    <row r="307" spans="1:10" ht="18" customHeight="1">
      <c r="A307" s="75"/>
      <c r="B307" s="79"/>
      <c r="C307" s="71"/>
      <c r="D307" s="77"/>
      <c r="E307" s="77"/>
      <c r="F307" s="77"/>
      <c r="G307" s="77"/>
      <c r="H307" s="77"/>
      <c r="I307" s="71"/>
      <c r="J307" s="78"/>
    </row>
    <row r="308" spans="1:10" ht="18" customHeight="1">
      <c r="A308" s="75"/>
      <c r="B308" s="79"/>
      <c r="C308" s="71"/>
      <c r="D308" s="77"/>
      <c r="E308" s="77"/>
      <c r="F308" s="77"/>
      <c r="G308" s="77"/>
      <c r="H308" s="77"/>
      <c r="I308" s="71"/>
      <c r="J308" s="78"/>
    </row>
    <row r="309" spans="1:10" ht="18" customHeight="1">
      <c r="A309" s="75"/>
      <c r="B309" s="79"/>
      <c r="C309" s="71"/>
      <c r="D309" s="77"/>
      <c r="E309" s="77"/>
      <c r="F309" s="77"/>
      <c r="G309" s="77"/>
      <c r="H309" s="77"/>
      <c r="I309" s="71"/>
      <c r="J309" s="78"/>
    </row>
    <row r="310" spans="1:10" ht="18" customHeight="1">
      <c r="A310" s="75"/>
      <c r="B310" s="79"/>
      <c r="C310" s="71"/>
      <c r="D310" s="77"/>
      <c r="E310" s="77"/>
      <c r="F310" s="77"/>
      <c r="G310" s="77"/>
      <c r="H310" s="77"/>
      <c r="I310" s="71"/>
      <c r="J310" s="78"/>
    </row>
    <row r="311" spans="1:10" ht="18" customHeight="1">
      <c r="A311" s="75"/>
      <c r="B311" s="79"/>
      <c r="C311" s="71"/>
      <c r="D311" s="77"/>
      <c r="E311" s="77"/>
      <c r="F311" s="77"/>
      <c r="G311" s="77"/>
      <c r="H311" s="77"/>
      <c r="I311" s="71"/>
      <c r="J311" s="78"/>
    </row>
    <row r="312" spans="1:10" ht="18" customHeight="1">
      <c r="A312" s="75"/>
      <c r="B312" s="79"/>
      <c r="C312" s="71"/>
      <c r="D312" s="77"/>
      <c r="E312" s="77"/>
      <c r="F312" s="77"/>
      <c r="G312" s="77"/>
      <c r="H312" s="77"/>
      <c r="I312" s="71"/>
      <c r="J312" s="78"/>
    </row>
    <row r="313" spans="1:10" ht="18" customHeight="1">
      <c r="A313" s="75"/>
      <c r="B313" s="76"/>
      <c r="C313" s="71"/>
      <c r="D313" s="77"/>
      <c r="E313" s="77"/>
      <c r="F313" s="77"/>
      <c r="G313" s="77"/>
      <c r="H313" s="77"/>
      <c r="I313" s="71"/>
      <c r="J313" s="78"/>
    </row>
    <row r="314" spans="1:10" ht="18" customHeight="1">
      <c r="A314" s="75"/>
      <c r="B314" s="76"/>
      <c r="C314" s="71"/>
      <c r="D314" s="77"/>
      <c r="E314" s="77"/>
      <c r="F314" s="77"/>
      <c r="G314" s="77"/>
      <c r="H314" s="77"/>
      <c r="I314" s="71"/>
      <c r="J314" s="78"/>
    </row>
    <row r="315" spans="1:10" ht="18" customHeight="1">
      <c r="A315" s="75"/>
      <c r="B315" s="76"/>
      <c r="C315" s="71"/>
      <c r="D315" s="77"/>
      <c r="E315" s="77"/>
      <c r="F315" s="77"/>
      <c r="G315" s="77"/>
      <c r="H315" s="77"/>
      <c r="I315" s="71"/>
      <c r="J315" s="78"/>
    </row>
    <row r="320" spans="1:10" ht="18" customHeight="1">
      <c r="A320" s="82" t="s">
        <v>343</v>
      </c>
      <c r="B320" s="83"/>
      <c r="C320" s="84">
        <f>COUNTIF(C4:C316,"&gt;=5")</f>
        <v>245</v>
      </c>
      <c r="D320" s="84">
        <f aca="true" t="shared" si="18" ref="D320:I320">COUNTIF(D4:D316,"&gt;=5")</f>
        <v>149</v>
      </c>
      <c r="E320" s="84">
        <f t="shared" si="18"/>
        <v>147</v>
      </c>
      <c r="F320" s="84">
        <f t="shared" si="18"/>
        <v>83</v>
      </c>
      <c r="G320" s="84">
        <f t="shared" si="18"/>
        <v>144</v>
      </c>
      <c r="H320" s="84">
        <f t="shared" si="18"/>
        <v>204</v>
      </c>
      <c r="I320" s="84">
        <f t="shared" si="18"/>
        <v>118</v>
      </c>
      <c r="J320" s="84">
        <f>COUNTIF(J4:J316,"&gt;=30")</f>
        <v>127</v>
      </c>
    </row>
    <row r="321" spans="1:10" ht="18" customHeight="1">
      <c r="A321" s="82" t="s">
        <v>344</v>
      </c>
      <c r="B321" s="83"/>
      <c r="C321" s="85">
        <f>COUNT(C4:C316)</f>
        <v>294</v>
      </c>
      <c r="D321" s="85">
        <f aca="true" t="shared" si="19" ref="D321:J321">COUNT(D4:D316)</f>
        <v>293</v>
      </c>
      <c r="E321" s="85">
        <f t="shared" si="19"/>
        <v>294</v>
      </c>
      <c r="F321" s="85">
        <f t="shared" si="19"/>
        <v>294</v>
      </c>
      <c r="G321" s="85">
        <f t="shared" si="19"/>
        <v>294</v>
      </c>
      <c r="H321" s="85">
        <f t="shared" si="19"/>
        <v>294</v>
      </c>
      <c r="I321" s="85">
        <f t="shared" si="19"/>
        <v>294</v>
      </c>
      <c r="J321" s="85">
        <f t="shared" si="19"/>
        <v>294</v>
      </c>
    </row>
    <row r="322" spans="1:10" ht="18" customHeight="1">
      <c r="A322" s="82" t="s">
        <v>345</v>
      </c>
      <c r="B322" s="83"/>
      <c r="C322" s="86">
        <f aca="true" t="shared" si="20" ref="C322:J322">C320/C321*100</f>
        <v>83.33333333333334</v>
      </c>
      <c r="D322" s="86">
        <f t="shared" si="20"/>
        <v>50.85324232081911</v>
      </c>
      <c r="E322" s="86">
        <f t="shared" si="20"/>
        <v>50</v>
      </c>
      <c r="F322" s="86">
        <f t="shared" si="20"/>
        <v>28.2312925170068</v>
      </c>
      <c r="G322" s="86">
        <f t="shared" si="20"/>
        <v>48.97959183673469</v>
      </c>
      <c r="H322" s="86">
        <f t="shared" si="20"/>
        <v>69.38775510204081</v>
      </c>
      <c r="I322" s="86">
        <f t="shared" si="20"/>
        <v>40.136054421768705</v>
      </c>
      <c r="J322" s="86">
        <f t="shared" si="20"/>
        <v>43.197278911564624</v>
      </c>
    </row>
    <row r="325" spans="2:10" ht="18" customHeight="1">
      <c r="B325" s="81">
        <v>0</v>
      </c>
      <c r="C325" s="87">
        <f>COUNTIF(C4:C304,"=0")</f>
        <v>1</v>
      </c>
      <c r="D325" s="87">
        <f aca="true" t="shared" si="21" ref="D325:J325">COUNTIF(D4:D304,"=0")</f>
        <v>1</v>
      </c>
      <c r="E325" s="87">
        <f t="shared" si="21"/>
        <v>0</v>
      </c>
      <c r="F325" s="87">
        <f t="shared" si="21"/>
        <v>0</v>
      </c>
      <c r="G325" s="87">
        <f t="shared" si="21"/>
        <v>0</v>
      </c>
      <c r="H325" s="87">
        <f t="shared" si="21"/>
        <v>1</v>
      </c>
      <c r="I325" s="87">
        <f t="shared" si="21"/>
        <v>0</v>
      </c>
      <c r="J325" s="87">
        <f t="shared" si="21"/>
        <v>0</v>
      </c>
    </row>
    <row r="326" spans="2:10" ht="18" customHeight="1">
      <c r="B326" s="81" t="s">
        <v>392</v>
      </c>
      <c r="C326" s="87">
        <f>COUNTIF(C4:C304,"&lt;=1")-COUNTIF(C4:C304,"=0")</f>
        <v>0</v>
      </c>
      <c r="D326" s="87">
        <f aca="true" t="shared" si="22" ref="D326:J326">COUNTIF(D4:D304,"&lt;=1")-COUNTIF(D4:D304,"=0")</f>
        <v>4</v>
      </c>
      <c r="E326" s="87">
        <f t="shared" si="22"/>
        <v>1</v>
      </c>
      <c r="F326" s="87">
        <f t="shared" si="22"/>
        <v>39</v>
      </c>
      <c r="G326" s="87">
        <f t="shared" si="22"/>
        <v>1</v>
      </c>
      <c r="H326" s="87">
        <f t="shared" si="22"/>
        <v>0</v>
      </c>
      <c r="I326" s="87">
        <f t="shared" si="22"/>
        <v>0</v>
      </c>
      <c r="J326" s="87">
        <f t="shared" si="22"/>
        <v>0</v>
      </c>
    </row>
    <row r="327" spans="2:10" ht="18" customHeight="1">
      <c r="B327" s="81" t="s">
        <v>393</v>
      </c>
      <c r="C327" s="87">
        <f>COUNTIF(C4:C304,"&lt;=2")-COUNTIF(C4:C304,"&lt;=1")</f>
        <v>1</v>
      </c>
      <c r="D327" s="87">
        <f aca="true" t="shared" si="23" ref="D327:J327">COUNTIF(D4:D304,"&lt;=2")-COUNTIF(D4:D304,"&lt;=1")</f>
        <v>16</v>
      </c>
      <c r="E327" s="87">
        <f t="shared" si="23"/>
        <v>8</v>
      </c>
      <c r="F327" s="87">
        <f t="shared" si="23"/>
        <v>74</v>
      </c>
      <c r="G327" s="87">
        <f t="shared" si="23"/>
        <v>5</v>
      </c>
      <c r="H327" s="87">
        <f t="shared" si="23"/>
        <v>1</v>
      </c>
      <c r="I327" s="87">
        <f t="shared" si="23"/>
        <v>2</v>
      </c>
      <c r="J327" s="87">
        <f t="shared" si="23"/>
        <v>0</v>
      </c>
    </row>
    <row r="328" spans="2:10" ht="18" customHeight="1">
      <c r="B328" s="81" t="s">
        <v>394</v>
      </c>
      <c r="C328" s="87">
        <f>COUNTIF(C4:C304,"&lt;=3")-COUNTIF(C4:C304,"&lt;=2")</f>
        <v>7</v>
      </c>
      <c r="D328" s="87">
        <f aca="true" t="shared" si="24" ref="D328:J328">COUNTIF(D4:D304,"&lt;=3")-COUNTIF(D4:D304,"&lt;=2")</f>
        <v>38</v>
      </c>
      <c r="E328" s="87">
        <f t="shared" si="24"/>
        <v>44</v>
      </c>
      <c r="F328" s="87">
        <f t="shared" si="24"/>
        <v>49</v>
      </c>
      <c r="G328" s="87">
        <f t="shared" si="24"/>
        <v>29</v>
      </c>
      <c r="H328" s="87">
        <f t="shared" si="24"/>
        <v>11</v>
      </c>
      <c r="I328" s="87">
        <f t="shared" si="24"/>
        <v>29</v>
      </c>
      <c r="J328" s="87">
        <f t="shared" si="24"/>
        <v>0</v>
      </c>
    </row>
    <row r="329" spans="2:10" ht="18" customHeight="1">
      <c r="B329" s="81" t="s">
        <v>395</v>
      </c>
      <c r="C329" s="87">
        <f>COUNTIF(C4:C304,"&lt;=4")-COUNTIF(C4:C304,"&lt;=3")</f>
        <v>32</v>
      </c>
      <c r="D329" s="87">
        <f aca="true" t="shared" si="25" ref="D329:J329">COUNTIF(D4:D304,"&lt;=4")-COUNTIF(D4:D304,"&lt;=3")</f>
        <v>52</v>
      </c>
      <c r="E329" s="87">
        <f t="shared" si="25"/>
        <v>73</v>
      </c>
      <c r="F329" s="87">
        <f t="shared" si="25"/>
        <v>33</v>
      </c>
      <c r="G329" s="87">
        <f t="shared" si="25"/>
        <v>60</v>
      </c>
      <c r="H329" s="87">
        <f t="shared" si="25"/>
        <v>37</v>
      </c>
      <c r="I329" s="87">
        <f t="shared" si="25"/>
        <v>86</v>
      </c>
      <c r="J329" s="87">
        <f t="shared" si="25"/>
        <v>0</v>
      </c>
    </row>
    <row r="330" spans="2:10" ht="18" customHeight="1">
      <c r="B330" s="81" t="s">
        <v>396</v>
      </c>
      <c r="C330" s="87">
        <f>COUNTIF(C4:C304,"&lt;5")-COUNTIF(C4:C304,"&lt;=4")</f>
        <v>8</v>
      </c>
      <c r="D330" s="87">
        <f aca="true" t="shared" si="26" ref="D330:J330">COUNTIF(D4:D304,"&lt;5")-COUNTIF(D4:D304,"&lt;=4")</f>
        <v>33</v>
      </c>
      <c r="E330" s="87">
        <f t="shared" si="26"/>
        <v>21</v>
      </c>
      <c r="F330" s="87">
        <f t="shared" si="26"/>
        <v>16</v>
      </c>
      <c r="G330" s="87">
        <f t="shared" si="26"/>
        <v>55</v>
      </c>
      <c r="H330" s="87">
        <f t="shared" si="26"/>
        <v>40</v>
      </c>
      <c r="I330" s="87">
        <f t="shared" si="26"/>
        <v>59</v>
      </c>
      <c r="J330" s="87">
        <f t="shared" si="26"/>
        <v>0</v>
      </c>
    </row>
    <row r="331" spans="2:10" ht="18" customHeight="1">
      <c r="B331" s="81" t="s">
        <v>397</v>
      </c>
      <c r="C331" s="87">
        <f>COUNTIF(C4:C304,"&lt;7")-COUNTIF(C4:C304,"&lt;5")</f>
        <v>196</v>
      </c>
      <c r="D331" s="87">
        <f aca="true" t="shared" si="27" ref="D331:J331">COUNTIF(D4:D304,"&lt;7")-COUNTIF(D4:D304,"&lt;5")</f>
        <v>116</v>
      </c>
      <c r="E331" s="87">
        <f t="shared" si="27"/>
        <v>110</v>
      </c>
      <c r="F331" s="87">
        <f t="shared" si="27"/>
        <v>60</v>
      </c>
      <c r="G331" s="87">
        <f t="shared" si="27"/>
        <v>108</v>
      </c>
      <c r="H331" s="87">
        <f t="shared" si="27"/>
        <v>116</v>
      </c>
      <c r="I331" s="87">
        <f t="shared" si="27"/>
        <v>83</v>
      </c>
      <c r="J331" s="87">
        <f t="shared" si="27"/>
        <v>0</v>
      </c>
    </row>
    <row r="332" spans="2:10" ht="18" customHeight="1">
      <c r="B332" s="81" t="s">
        <v>398</v>
      </c>
      <c r="C332" s="87">
        <f>COUNTIF(C4:C304,"&lt;9")-COUNTIF(C4:C304,"&lt;7")</f>
        <v>49</v>
      </c>
      <c r="D332" s="87">
        <f aca="true" t="shared" si="28" ref="D332:J332">COUNTIF(D4:D304,"&lt;9")-COUNTIF(D4:D304,"&lt;7")</f>
        <v>33</v>
      </c>
      <c r="E332" s="87">
        <f t="shared" si="28"/>
        <v>32</v>
      </c>
      <c r="F332" s="87">
        <f t="shared" si="28"/>
        <v>22</v>
      </c>
      <c r="G332" s="87">
        <f t="shared" si="28"/>
        <v>31</v>
      </c>
      <c r="H332" s="87">
        <f t="shared" si="28"/>
        <v>75</v>
      </c>
      <c r="I332" s="87">
        <f t="shared" si="28"/>
        <v>35</v>
      </c>
      <c r="J332" s="87">
        <f t="shared" si="28"/>
        <v>1</v>
      </c>
    </row>
    <row r="333" spans="2:10" ht="18" customHeight="1">
      <c r="B333" s="81" t="s">
        <v>399</v>
      </c>
      <c r="C333" s="87">
        <f>COUNTIF(C4:C304,"&lt;10")-COUNTIF(C4:C304,"&lt;9")</f>
        <v>0</v>
      </c>
      <c r="D333" s="87">
        <f aca="true" t="shared" si="29" ref="D333:J333">COUNTIF(D4:D304,"&lt;10")-COUNTIF(D4:D304,"&lt;9")</f>
        <v>0</v>
      </c>
      <c r="E333" s="87">
        <f t="shared" si="29"/>
        <v>4</v>
      </c>
      <c r="F333" s="87">
        <f t="shared" si="29"/>
        <v>1</v>
      </c>
      <c r="G333" s="87">
        <f t="shared" si="29"/>
        <v>5</v>
      </c>
      <c r="H333" s="87">
        <f t="shared" si="29"/>
        <v>12</v>
      </c>
      <c r="I333" s="87">
        <f t="shared" si="29"/>
        <v>0</v>
      </c>
      <c r="J333" s="87">
        <f t="shared" si="29"/>
        <v>0</v>
      </c>
    </row>
    <row r="334" spans="2:10" ht="18" customHeight="1">
      <c r="B334" s="81">
        <v>10</v>
      </c>
      <c r="C334" s="87">
        <f>COUNTIF(C4:C304,"=10")</f>
        <v>0</v>
      </c>
      <c r="D334" s="87">
        <f aca="true" t="shared" si="30" ref="D334:J334">COUNTIF(D4:D304,"=10")</f>
        <v>0</v>
      </c>
      <c r="E334" s="87">
        <f t="shared" si="30"/>
        <v>1</v>
      </c>
      <c r="F334" s="87">
        <f t="shared" si="30"/>
        <v>0</v>
      </c>
      <c r="G334" s="87">
        <f t="shared" si="30"/>
        <v>0</v>
      </c>
      <c r="H334" s="87">
        <f t="shared" si="30"/>
        <v>1</v>
      </c>
      <c r="I334" s="87">
        <f t="shared" si="30"/>
        <v>0</v>
      </c>
      <c r="J334" s="87">
        <f t="shared" si="30"/>
        <v>0</v>
      </c>
    </row>
    <row r="335" spans="3:10" ht="18" customHeight="1">
      <c r="C335" s="88">
        <f>SUM(C325:C334)</f>
        <v>294</v>
      </c>
      <c r="D335" s="88">
        <f aca="true" t="shared" si="31" ref="D335:J335">SUM(D325:D334)</f>
        <v>293</v>
      </c>
      <c r="E335" s="88">
        <f t="shared" si="31"/>
        <v>294</v>
      </c>
      <c r="F335" s="88">
        <f t="shared" si="31"/>
        <v>294</v>
      </c>
      <c r="G335" s="88">
        <f t="shared" si="31"/>
        <v>294</v>
      </c>
      <c r="H335" s="88">
        <f t="shared" si="31"/>
        <v>294</v>
      </c>
      <c r="I335" s="88">
        <f t="shared" si="31"/>
        <v>294</v>
      </c>
      <c r="J335" s="88">
        <f t="shared" si="31"/>
        <v>1</v>
      </c>
    </row>
    <row r="337" spans="3:7" ht="18" customHeight="1">
      <c r="C337" s="73">
        <v>72</v>
      </c>
      <c r="D337" s="73">
        <v>93</v>
      </c>
      <c r="E337" s="73">
        <v>198</v>
      </c>
      <c r="F337" s="73">
        <v>221</v>
      </c>
      <c r="G337" s="73">
        <v>159</v>
      </c>
    </row>
    <row r="339" spans="3:7" ht="18" customHeight="1">
      <c r="C339" s="73">
        <v>228</v>
      </c>
      <c r="D339" s="73">
        <v>207</v>
      </c>
      <c r="E339" s="73">
        <v>102</v>
      </c>
      <c r="F339" s="73">
        <v>79</v>
      </c>
      <c r="G339" s="73">
        <v>141</v>
      </c>
    </row>
  </sheetData>
  <sheetProtection/>
  <autoFilter ref="A3:L303"/>
  <mergeCells count="2">
    <mergeCell ref="A1:J1"/>
    <mergeCell ref="A2:J2"/>
  </mergeCells>
  <printOptions/>
  <pageMargins left="0.4" right="0" top="0.5" bottom="0.5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9"/>
  <sheetViews>
    <sheetView zoomScaleSheetLayoutView="100" zoomScalePageLayoutView="0" workbookViewId="0" topLeftCell="A40">
      <selection activeCell="D50" sqref="D50"/>
    </sheetView>
  </sheetViews>
  <sheetFormatPr defaultColWidth="12.57421875" defaultRowHeight="18.75" customHeight="1"/>
  <cols>
    <col min="1" max="1" width="5.00390625" style="5" bestFit="1" customWidth="1"/>
    <col min="2" max="2" width="28.8515625" style="4" bestFit="1" customWidth="1"/>
    <col min="3" max="10" width="7.7109375" style="4" customWidth="1"/>
    <col min="11" max="11" width="5.57421875" style="4" bestFit="1" customWidth="1"/>
    <col min="12" max="12" width="5.421875" style="4" bestFit="1" customWidth="1"/>
    <col min="13" max="13" width="6.7109375" style="4" bestFit="1" customWidth="1"/>
    <col min="14" max="16384" width="12.57421875" style="4" customWidth="1"/>
  </cols>
  <sheetData>
    <row r="1" spans="1:29" ht="18" customHeight="1">
      <c r="A1" s="252" t="s">
        <v>351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5" customFormat="1" ht="18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8" customHeight="1">
      <c r="A3" s="155">
        <v>1</v>
      </c>
      <c r="B3" s="69" t="s">
        <v>41</v>
      </c>
      <c r="C3" s="70">
        <v>6</v>
      </c>
      <c r="D3" s="70">
        <v>4.25</v>
      </c>
      <c r="E3" s="70">
        <v>6.5</v>
      </c>
      <c r="F3" s="70">
        <v>4</v>
      </c>
      <c r="G3" s="121">
        <v>5.75</v>
      </c>
      <c r="H3" s="122">
        <v>4.75</v>
      </c>
      <c r="I3" s="72">
        <f aca="true" t="shared" si="0" ref="I3:I43">(F3+G3+H3)/3</f>
        <v>4.833333333333333</v>
      </c>
      <c r="J3" s="119">
        <f aca="true" t="shared" si="1" ref="J3:J43">C3+D3+E3+F3+G3+H3</f>
        <v>31.25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8" customHeight="1">
      <c r="A4" s="155">
        <v>2</v>
      </c>
      <c r="B4" s="69" t="s">
        <v>45</v>
      </c>
      <c r="C4" s="70">
        <v>7</v>
      </c>
      <c r="D4" s="70">
        <v>7.5</v>
      </c>
      <c r="E4" s="70">
        <v>7</v>
      </c>
      <c r="F4" s="70">
        <v>6.5</v>
      </c>
      <c r="G4" s="121">
        <v>8.25</v>
      </c>
      <c r="H4" s="122">
        <v>7.25</v>
      </c>
      <c r="I4" s="72">
        <f t="shared" si="0"/>
        <v>7.333333333333333</v>
      </c>
      <c r="J4" s="119">
        <f t="shared" si="1"/>
        <v>43.5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8" customHeight="1">
      <c r="A5" s="155">
        <v>3</v>
      </c>
      <c r="B5" s="69" t="s">
        <v>55</v>
      </c>
      <c r="C5" s="70">
        <v>7</v>
      </c>
      <c r="D5" s="70">
        <v>6.75</v>
      </c>
      <c r="E5" s="70">
        <v>9</v>
      </c>
      <c r="F5" s="70">
        <v>7</v>
      </c>
      <c r="G5" s="121">
        <v>7.75</v>
      </c>
      <c r="H5" s="122">
        <v>7.75</v>
      </c>
      <c r="I5" s="72">
        <f t="shared" si="0"/>
        <v>7.5</v>
      </c>
      <c r="J5" s="119">
        <f t="shared" si="1"/>
        <v>45.25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8" customHeight="1">
      <c r="A6" s="155">
        <v>4</v>
      </c>
      <c r="B6" s="69" t="s">
        <v>60</v>
      </c>
      <c r="C6" s="70">
        <v>6.5</v>
      </c>
      <c r="D6" s="70">
        <v>6.75</v>
      </c>
      <c r="E6" s="70">
        <v>5.5</v>
      </c>
      <c r="F6" s="70">
        <v>7.5</v>
      </c>
      <c r="G6" s="121">
        <v>7</v>
      </c>
      <c r="H6" s="122">
        <v>8.25</v>
      </c>
      <c r="I6" s="72">
        <f t="shared" si="0"/>
        <v>7.583333333333333</v>
      </c>
      <c r="J6" s="119">
        <f t="shared" si="1"/>
        <v>41.5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8" customHeight="1">
      <c r="A7" s="155">
        <v>5</v>
      </c>
      <c r="B7" s="69" t="s">
        <v>78</v>
      </c>
      <c r="C7" s="70">
        <v>7</v>
      </c>
      <c r="D7" s="70">
        <v>8</v>
      </c>
      <c r="E7" s="70">
        <v>7</v>
      </c>
      <c r="F7" s="70">
        <v>6.5</v>
      </c>
      <c r="G7" s="121">
        <v>9</v>
      </c>
      <c r="H7" s="122">
        <v>9.25</v>
      </c>
      <c r="I7" s="72">
        <f t="shared" si="0"/>
        <v>8.25</v>
      </c>
      <c r="J7" s="119">
        <f t="shared" si="1"/>
        <v>46.75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8" customHeight="1">
      <c r="A8" s="155">
        <v>6</v>
      </c>
      <c r="B8" s="69" t="s">
        <v>81</v>
      </c>
      <c r="C8" s="70">
        <v>5</v>
      </c>
      <c r="D8" s="70">
        <v>7</v>
      </c>
      <c r="E8" s="70">
        <v>3.5</v>
      </c>
      <c r="F8" s="70">
        <v>5.5</v>
      </c>
      <c r="G8" s="121">
        <v>7</v>
      </c>
      <c r="H8" s="122">
        <v>5.75</v>
      </c>
      <c r="I8" s="72">
        <f t="shared" si="0"/>
        <v>6.083333333333333</v>
      </c>
      <c r="J8" s="119">
        <f t="shared" si="1"/>
        <v>33.75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18" customHeight="1">
      <c r="A9" s="155">
        <v>7</v>
      </c>
      <c r="B9" s="69" t="s">
        <v>97</v>
      </c>
      <c r="C9" s="70">
        <v>3</v>
      </c>
      <c r="D9" s="70">
        <v>7.5</v>
      </c>
      <c r="E9" s="70">
        <v>5.5</v>
      </c>
      <c r="F9" s="70">
        <v>6</v>
      </c>
      <c r="G9" s="121">
        <v>7</v>
      </c>
      <c r="H9" s="122">
        <v>3.75</v>
      </c>
      <c r="I9" s="72">
        <f t="shared" si="0"/>
        <v>5.583333333333333</v>
      </c>
      <c r="J9" s="119">
        <f t="shared" si="1"/>
        <v>32.75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8" customHeight="1">
      <c r="A10" s="155">
        <v>8</v>
      </c>
      <c r="B10" s="69" t="s">
        <v>98</v>
      </c>
      <c r="C10" s="70">
        <v>7</v>
      </c>
      <c r="D10" s="70">
        <v>7.5</v>
      </c>
      <c r="E10" s="70">
        <v>6</v>
      </c>
      <c r="F10" s="70">
        <v>7</v>
      </c>
      <c r="G10" s="121">
        <v>9.75</v>
      </c>
      <c r="H10" s="122">
        <v>8</v>
      </c>
      <c r="I10" s="72">
        <f t="shared" si="0"/>
        <v>8.25</v>
      </c>
      <c r="J10" s="119">
        <f t="shared" si="1"/>
        <v>45.25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8" customHeight="1">
      <c r="A11" s="155">
        <v>9</v>
      </c>
      <c r="B11" s="69" t="s">
        <v>101</v>
      </c>
      <c r="C11" s="70">
        <v>5</v>
      </c>
      <c r="D11" s="70">
        <v>6.5</v>
      </c>
      <c r="E11" s="70">
        <v>6.5</v>
      </c>
      <c r="F11" s="70">
        <v>6.5</v>
      </c>
      <c r="G11" s="121">
        <v>8.25</v>
      </c>
      <c r="H11" s="122">
        <v>7</v>
      </c>
      <c r="I11" s="72">
        <f t="shared" si="0"/>
        <v>7.25</v>
      </c>
      <c r="J11" s="119">
        <f t="shared" si="1"/>
        <v>39.75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8" customHeight="1">
      <c r="A12" s="155">
        <v>10</v>
      </c>
      <c r="B12" s="69" t="s">
        <v>114</v>
      </c>
      <c r="C12" s="70">
        <v>7.5</v>
      </c>
      <c r="D12" s="70">
        <v>6.5</v>
      </c>
      <c r="E12" s="70">
        <v>5</v>
      </c>
      <c r="F12" s="70">
        <v>8</v>
      </c>
      <c r="G12" s="121">
        <v>9</v>
      </c>
      <c r="H12" s="122">
        <v>8.25</v>
      </c>
      <c r="I12" s="72">
        <f t="shared" si="0"/>
        <v>8.416666666666666</v>
      </c>
      <c r="J12" s="119">
        <f t="shared" si="1"/>
        <v>44.25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8" customHeight="1">
      <c r="A13" s="155">
        <v>11</v>
      </c>
      <c r="B13" s="69" t="s">
        <v>117</v>
      </c>
      <c r="C13" s="70">
        <v>6.5</v>
      </c>
      <c r="D13" s="70">
        <v>6</v>
      </c>
      <c r="E13" s="70">
        <v>7</v>
      </c>
      <c r="F13" s="70">
        <v>5.25</v>
      </c>
      <c r="G13" s="121">
        <v>6</v>
      </c>
      <c r="H13" s="122">
        <v>6</v>
      </c>
      <c r="I13" s="72">
        <f t="shared" si="0"/>
        <v>5.75</v>
      </c>
      <c r="J13" s="119">
        <f t="shared" si="1"/>
        <v>36.75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s="6" customFormat="1" ht="18" customHeight="1">
      <c r="A14" s="155">
        <v>12</v>
      </c>
      <c r="B14" s="69" t="s">
        <v>122</v>
      </c>
      <c r="C14" s="70">
        <v>6.5</v>
      </c>
      <c r="D14" s="70">
        <v>5</v>
      </c>
      <c r="E14" s="70">
        <v>5</v>
      </c>
      <c r="F14" s="70">
        <v>7.25</v>
      </c>
      <c r="G14" s="121">
        <v>8.25</v>
      </c>
      <c r="H14" s="122">
        <v>7.75</v>
      </c>
      <c r="I14" s="72">
        <f t="shared" si="0"/>
        <v>7.75</v>
      </c>
      <c r="J14" s="119">
        <f t="shared" si="1"/>
        <v>39.75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8" customHeight="1">
      <c r="A15" s="155">
        <v>13</v>
      </c>
      <c r="B15" s="69" t="s">
        <v>128</v>
      </c>
      <c r="C15" s="70">
        <v>5.5</v>
      </c>
      <c r="D15" s="70">
        <v>6.5</v>
      </c>
      <c r="E15" s="70">
        <v>8</v>
      </c>
      <c r="F15" s="70">
        <v>6.25</v>
      </c>
      <c r="G15" s="121">
        <v>7</v>
      </c>
      <c r="H15" s="122">
        <v>8.25</v>
      </c>
      <c r="I15" s="72">
        <f t="shared" si="0"/>
        <v>7.166666666666667</v>
      </c>
      <c r="J15" s="119">
        <f t="shared" si="1"/>
        <v>41.5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18" customHeight="1">
      <c r="A16" s="155">
        <v>14</v>
      </c>
      <c r="B16" s="69" t="s">
        <v>129</v>
      </c>
      <c r="C16" s="70">
        <v>6.5</v>
      </c>
      <c r="D16" s="70">
        <v>7.5</v>
      </c>
      <c r="E16" s="70">
        <v>8</v>
      </c>
      <c r="F16" s="70">
        <v>6.5</v>
      </c>
      <c r="G16" s="121">
        <v>7.75</v>
      </c>
      <c r="H16" s="122">
        <v>8.75</v>
      </c>
      <c r="I16" s="72">
        <f t="shared" si="0"/>
        <v>7.666666666666667</v>
      </c>
      <c r="J16" s="119">
        <f t="shared" si="1"/>
        <v>45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8" customHeight="1">
      <c r="A17" s="155">
        <v>15</v>
      </c>
      <c r="B17" s="69" t="s">
        <v>132</v>
      </c>
      <c r="C17" s="70">
        <v>6.5</v>
      </c>
      <c r="D17" s="70">
        <v>6.5</v>
      </c>
      <c r="E17" s="70">
        <v>9.5</v>
      </c>
      <c r="F17" s="70">
        <v>4.25</v>
      </c>
      <c r="G17" s="121">
        <v>6.25</v>
      </c>
      <c r="H17" s="122">
        <v>7.25</v>
      </c>
      <c r="I17" s="72">
        <f t="shared" si="0"/>
        <v>5.916666666666667</v>
      </c>
      <c r="J17" s="119">
        <f t="shared" si="1"/>
        <v>40.25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8" customHeight="1">
      <c r="A18" s="155">
        <v>16</v>
      </c>
      <c r="B18" s="69" t="s">
        <v>141</v>
      </c>
      <c r="C18" s="70">
        <v>6</v>
      </c>
      <c r="D18" s="70">
        <v>7.5</v>
      </c>
      <c r="E18" s="70">
        <v>7.2</v>
      </c>
      <c r="F18" s="70">
        <v>6.5</v>
      </c>
      <c r="G18" s="121">
        <v>8.75</v>
      </c>
      <c r="H18" s="122">
        <v>8</v>
      </c>
      <c r="I18" s="72">
        <f t="shared" si="0"/>
        <v>7.75</v>
      </c>
      <c r="J18" s="119">
        <f t="shared" si="1"/>
        <v>43.95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8" customHeight="1">
      <c r="A19" s="155">
        <v>17</v>
      </c>
      <c r="B19" s="69" t="s">
        <v>151</v>
      </c>
      <c r="C19" s="70">
        <v>5.5</v>
      </c>
      <c r="D19" s="70">
        <v>2.5</v>
      </c>
      <c r="E19" s="70">
        <v>3</v>
      </c>
      <c r="F19" s="70">
        <v>3.5</v>
      </c>
      <c r="G19" s="121">
        <v>4.25</v>
      </c>
      <c r="H19" s="122">
        <v>5</v>
      </c>
      <c r="I19" s="72">
        <f t="shared" si="0"/>
        <v>4.25</v>
      </c>
      <c r="J19" s="119">
        <f t="shared" si="1"/>
        <v>23.75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8" customHeight="1">
      <c r="A20" s="155">
        <v>18</v>
      </c>
      <c r="B20" s="69" t="s">
        <v>152</v>
      </c>
      <c r="C20" s="70">
        <v>7</v>
      </c>
      <c r="D20" s="70">
        <v>7</v>
      </c>
      <c r="E20" s="70">
        <v>7</v>
      </c>
      <c r="F20" s="70">
        <v>5</v>
      </c>
      <c r="G20" s="121">
        <v>6.75</v>
      </c>
      <c r="H20" s="122">
        <v>8.25</v>
      </c>
      <c r="I20" s="72">
        <f t="shared" si="0"/>
        <v>6.666666666666667</v>
      </c>
      <c r="J20" s="119">
        <f t="shared" si="1"/>
        <v>41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8" customHeight="1">
      <c r="A21" s="155">
        <v>19</v>
      </c>
      <c r="B21" s="69" t="s">
        <v>160</v>
      </c>
      <c r="C21" s="70">
        <v>8</v>
      </c>
      <c r="D21" s="70">
        <v>7.5</v>
      </c>
      <c r="E21" s="70">
        <v>7</v>
      </c>
      <c r="F21" s="70">
        <v>8.75</v>
      </c>
      <c r="G21" s="121">
        <v>8</v>
      </c>
      <c r="H21" s="122">
        <v>9.25</v>
      </c>
      <c r="I21" s="72">
        <f t="shared" si="0"/>
        <v>8.666666666666666</v>
      </c>
      <c r="J21" s="119">
        <f t="shared" si="1"/>
        <v>48.5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8" customHeight="1">
      <c r="A22" s="155">
        <v>20</v>
      </c>
      <c r="B22" s="69" t="s">
        <v>162</v>
      </c>
      <c r="C22" s="70">
        <v>7.5</v>
      </c>
      <c r="D22" s="70">
        <v>4.75</v>
      </c>
      <c r="E22" s="70">
        <v>10</v>
      </c>
      <c r="F22" s="70">
        <v>4.5</v>
      </c>
      <c r="G22" s="121">
        <v>7</v>
      </c>
      <c r="H22" s="122">
        <v>6.75</v>
      </c>
      <c r="I22" s="72">
        <f t="shared" si="0"/>
        <v>6.083333333333333</v>
      </c>
      <c r="J22" s="119">
        <f t="shared" si="1"/>
        <v>40.5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8" customHeight="1">
      <c r="A23" s="155">
        <v>21</v>
      </c>
      <c r="B23" s="69" t="s">
        <v>178</v>
      </c>
      <c r="C23" s="70">
        <v>5.5</v>
      </c>
      <c r="D23" s="70">
        <v>3.5</v>
      </c>
      <c r="E23" s="70">
        <v>3</v>
      </c>
      <c r="F23" s="70">
        <v>3.25</v>
      </c>
      <c r="G23" s="121">
        <v>4.75</v>
      </c>
      <c r="H23" s="122">
        <v>4.75</v>
      </c>
      <c r="I23" s="72">
        <f t="shared" si="0"/>
        <v>4.25</v>
      </c>
      <c r="J23" s="119">
        <f t="shared" si="1"/>
        <v>24.75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8" customHeight="1">
      <c r="A24" s="155">
        <v>22</v>
      </c>
      <c r="B24" s="69" t="s">
        <v>187</v>
      </c>
      <c r="C24" s="70">
        <v>6.5</v>
      </c>
      <c r="D24" s="70">
        <v>5</v>
      </c>
      <c r="E24" s="70">
        <v>3</v>
      </c>
      <c r="F24" s="70">
        <v>2.25</v>
      </c>
      <c r="G24" s="121">
        <v>5.25</v>
      </c>
      <c r="H24" s="122">
        <v>5</v>
      </c>
      <c r="I24" s="72">
        <f t="shared" si="0"/>
        <v>4.166666666666667</v>
      </c>
      <c r="J24" s="119">
        <f t="shared" si="1"/>
        <v>27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8" customHeight="1">
      <c r="A25" s="155">
        <v>23</v>
      </c>
      <c r="B25" s="69" t="s">
        <v>204</v>
      </c>
      <c r="C25" s="70">
        <v>6.5</v>
      </c>
      <c r="D25" s="70">
        <v>2</v>
      </c>
      <c r="E25" s="70">
        <v>5.5</v>
      </c>
      <c r="F25" s="70">
        <v>1.25</v>
      </c>
      <c r="G25" s="121">
        <v>4.75</v>
      </c>
      <c r="H25" s="122">
        <v>6.25</v>
      </c>
      <c r="I25" s="72">
        <f t="shared" si="0"/>
        <v>4.083333333333333</v>
      </c>
      <c r="J25" s="119">
        <f t="shared" si="1"/>
        <v>26.25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8" customHeight="1">
      <c r="A26" s="155">
        <v>24</v>
      </c>
      <c r="B26" s="69" t="s">
        <v>207</v>
      </c>
      <c r="C26" s="70">
        <v>6.5</v>
      </c>
      <c r="D26" s="70">
        <v>6.75</v>
      </c>
      <c r="E26" s="70">
        <v>7.5</v>
      </c>
      <c r="F26" s="70">
        <v>5.75</v>
      </c>
      <c r="G26" s="121">
        <v>8.25</v>
      </c>
      <c r="H26" s="122">
        <v>7.75</v>
      </c>
      <c r="I26" s="72">
        <f t="shared" si="0"/>
        <v>7.25</v>
      </c>
      <c r="J26" s="119">
        <f t="shared" si="1"/>
        <v>42.5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8" customHeight="1">
      <c r="A27" s="155">
        <v>25</v>
      </c>
      <c r="B27" s="69" t="s">
        <v>214</v>
      </c>
      <c r="C27" s="70">
        <v>6.5</v>
      </c>
      <c r="D27" s="70">
        <v>3.5</v>
      </c>
      <c r="E27" s="70">
        <v>5</v>
      </c>
      <c r="F27" s="70">
        <v>2.5</v>
      </c>
      <c r="G27" s="121">
        <v>6</v>
      </c>
      <c r="H27" s="122">
        <v>5.25</v>
      </c>
      <c r="I27" s="72">
        <f t="shared" si="0"/>
        <v>4.583333333333333</v>
      </c>
      <c r="J27" s="119">
        <f t="shared" si="1"/>
        <v>28.75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8" customHeight="1">
      <c r="A28" s="155">
        <v>26</v>
      </c>
      <c r="B28" s="69" t="s">
        <v>238</v>
      </c>
      <c r="C28" s="70">
        <v>5.5</v>
      </c>
      <c r="D28" s="70">
        <v>5.5</v>
      </c>
      <c r="E28" s="70">
        <v>4</v>
      </c>
      <c r="F28" s="70">
        <v>3</v>
      </c>
      <c r="G28" s="121">
        <v>2.75</v>
      </c>
      <c r="H28" s="122">
        <v>5</v>
      </c>
      <c r="I28" s="72">
        <f t="shared" si="0"/>
        <v>3.5833333333333335</v>
      </c>
      <c r="J28" s="119">
        <f t="shared" si="1"/>
        <v>25.75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8" customHeight="1">
      <c r="A29" s="155">
        <v>27</v>
      </c>
      <c r="B29" s="69" t="s">
        <v>249</v>
      </c>
      <c r="C29" s="70">
        <v>8.5</v>
      </c>
      <c r="D29" s="70">
        <v>5.5</v>
      </c>
      <c r="E29" s="70">
        <v>7.5</v>
      </c>
      <c r="F29" s="70">
        <v>7.5</v>
      </c>
      <c r="G29" s="121">
        <v>6.75</v>
      </c>
      <c r="H29" s="122">
        <v>7.25</v>
      </c>
      <c r="I29" s="72">
        <f t="shared" si="0"/>
        <v>7.166666666666667</v>
      </c>
      <c r="J29" s="119">
        <f t="shared" si="1"/>
        <v>43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8" customHeight="1">
      <c r="A30" s="155">
        <v>28</v>
      </c>
      <c r="B30" s="69" t="s">
        <v>250</v>
      </c>
      <c r="C30" s="70">
        <v>7.5</v>
      </c>
      <c r="D30" s="70">
        <v>5.5</v>
      </c>
      <c r="E30" s="70">
        <v>8</v>
      </c>
      <c r="F30" s="70">
        <v>7</v>
      </c>
      <c r="G30" s="121">
        <v>8.75</v>
      </c>
      <c r="H30" s="122">
        <v>9</v>
      </c>
      <c r="I30" s="72">
        <f t="shared" si="0"/>
        <v>8.25</v>
      </c>
      <c r="J30" s="119">
        <f t="shared" si="1"/>
        <v>45.75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8" customHeight="1">
      <c r="A31" s="155">
        <v>29</v>
      </c>
      <c r="B31" s="69" t="s">
        <v>252</v>
      </c>
      <c r="C31" s="70">
        <v>7.5</v>
      </c>
      <c r="D31" s="70">
        <v>7</v>
      </c>
      <c r="E31" s="70">
        <v>5.5</v>
      </c>
      <c r="F31" s="70">
        <v>8</v>
      </c>
      <c r="G31" s="121">
        <v>7</v>
      </c>
      <c r="H31" s="122">
        <v>7.75</v>
      </c>
      <c r="I31" s="72">
        <f t="shared" si="0"/>
        <v>7.583333333333333</v>
      </c>
      <c r="J31" s="119">
        <f t="shared" si="1"/>
        <v>42.75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8" customHeight="1">
      <c r="A32" s="155">
        <v>30</v>
      </c>
      <c r="B32" s="69" t="s">
        <v>254</v>
      </c>
      <c r="C32" s="70">
        <v>6</v>
      </c>
      <c r="D32" s="70">
        <v>8.5</v>
      </c>
      <c r="E32" s="70">
        <v>3</v>
      </c>
      <c r="F32" s="70">
        <v>9</v>
      </c>
      <c r="G32" s="121">
        <v>6</v>
      </c>
      <c r="H32" s="122">
        <v>7.25</v>
      </c>
      <c r="I32" s="72">
        <f t="shared" si="0"/>
        <v>7.416666666666667</v>
      </c>
      <c r="J32" s="119">
        <f t="shared" si="1"/>
        <v>39.75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8" customHeight="1">
      <c r="A33" s="155">
        <v>31</v>
      </c>
      <c r="B33" s="69" t="s">
        <v>266</v>
      </c>
      <c r="C33" s="70">
        <v>8</v>
      </c>
      <c r="D33" s="70">
        <v>7.5</v>
      </c>
      <c r="E33" s="70">
        <v>7.5</v>
      </c>
      <c r="F33" s="70">
        <v>8</v>
      </c>
      <c r="G33" s="121">
        <v>8.25</v>
      </c>
      <c r="H33" s="122">
        <v>8.75</v>
      </c>
      <c r="I33" s="72">
        <f t="shared" si="0"/>
        <v>8.333333333333334</v>
      </c>
      <c r="J33" s="119">
        <f t="shared" si="1"/>
        <v>48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8" customHeight="1">
      <c r="A34" s="155">
        <v>32</v>
      </c>
      <c r="B34" s="69" t="s">
        <v>272</v>
      </c>
      <c r="C34" s="70">
        <v>7</v>
      </c>
      <c r="D34" s="70">
        <v>6</v>
      </c>
      <c r="E34" s="70">
        <v>4.25</v>
      </c>
      <c r="F34" s="70">
        <v>5.5</v>
      </c>
      <c r="G34" s="121">
        <v>6</v>
      </c>
      <c r="H34" s="122">
        <v>7</v>
      </c>
      <c r="I34" s="72">
        <f t="shared" si="0"/>
        <v>6.166666666666667</v>
      </c>
      <c r="J34" s="119">
        <f t="shared" si="1"/>
        <v>35.75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8" customHeight="1">
      <c r="A35" s="155">
        <v>33</v>
      </c>
      <c r="B35" s="69" t="s">
        <v>282</v>
      </c>
      <c r="C35" s="70">
        <v>8</v>
      </c>
      <c r="D35" s="70">
        <v>7</v>
      </c>
      <c r="E35" s="70">
        <v>5</v>
      </c>
      <c r="F35" s="70">
        <v>7.25</v>
      </c>
      <c r="G35" s="121">
        <v>6.25</v>
      </c>
      <c r="H35" s="122">
        <v>7</v>
      </c>
      <c r="I35" s="72">
        <f t="shared" si="0"/>
        <v>6.833333333333333</v>
      </c>
      <c r="J35" s="119">
        <f t="shared" si="1"/>
        <v>40.5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8" customHeight="1">
      <c r="A36" s="155">
        <v>34</v>
      </c>
      <c r="B36" s="69" t="s">
        <v>284</v>
      </c>
      <c r="C36" s="70">
        <v>7</v>
      </c>
      <c r="D36" s="70">
        <v>5.5</v>
      </c>
      <c r="E36" s="70">
        <v>4</v>
      </c>
      <c r="F36" s="70">
        <v>3.75</v>
      </c>
      <c r="G36" s="121">
        <v>5.75</v>
      </c>
      <c r="H36" s="122">
        <v>6.75</v>
      </c>
      <c r="I36" s="72">
        <f t="shared" si="0"/>
        <v>5.416666666666667</v>
      </c>
      <c r="J36" s="119">
        <f t="shared" si="1"/>
        <v>32.75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8" customHeight="1">
      <c r="A37" s="155">
        <v>35</v>
      </c>
      <c r="B37" s="69" t="s">
        <v>299</v>
      </c>
      <c r="C37" s="70">
        <v>8</v>
      </c>
      <c r="D37" s="70">
        <v>7</v>
      </c>
      <c r="E37" s="70">
        <v>9</v>
      </c>
      <c r="F37" s="70">
        <v>8</v>
      </c>
      <c r="G37" s="121">
        <v>9</v>
      </c>
      <c r="H37" s="122">
        <v>8</v>
      </c>
      <c r="I37" s="72">
        <f t="shared" si="0"/>
        <v>8.333333333333334</v>
      </c>
      <c r="J37" s="119">
        <f t="shared" si="1"/>
        <v>49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8" customHeight="1">
      <c r="A38" s="155">
        <v>36</v>
      </c>
      <c r="B38" s="69" t="s">
        <v>306</v>
      </c>
      <c r="C38" s="70">
        <v>7.5</v>
      </c>
      <c r="D38" s="70">
        <v>6.5</v>
      </c>
      <c r="E38" s="70">
        <v>6</v>
      </c>
      <c r="F38" s="70">
        <v>5.5</v>
      </c>
      <c r="G38" s="121">
        <v>6.25</v>
      </c>
      <c r="H38" s="122">
        <v>3.25</v>
      </c>
      <c r="I38" s="72">
        <f t="shared" si="0"/>
        <v>5</v>
      </c>
      <c r="J38" s="119">
        <f t="shared" si="1"/>
        <v>35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8" customHeight="1">
      <c r="A39" s="155">
        <v>37</v>
      </c>
      <c r="B39" s="69" t="s">
        <v>309</v>
      </c>
      <c r="C39" s="70">
        <v>6.5</v>
      </c>
      <c r="D39" s="70">
        <v>6.5</v>
      </c>
      <c r="E39" s="70">
        <v>6.5</v>
      </c>
      <c r="F39" s="70">
        <v>6</v>
      </c>
      <c r="G39" s="121">
        <v>6.25</v>
      </c>
      <c r="H39" s="122">
        <v>6.25</v>
      </c>
      <c r="I39" s="72">
        <f t="shared" si="0"/>
        <v>6.166666666666667</v>
      </c>
      <c r="J39" s="119">
        <f t="shared" si="1"/>
        <v>38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8" customHeight="1">
      <c r="A40" s="155">
        <v>38</v>
      </c>
      <c r="B40" s="69" t="s">
        <v>317</v>
      </c>
      <c r="C40" s="70">
        <v>7.5</v>
      </c>
      <c r="D40" s="70">
        <v>4.5</v>
      </c>
      <c r="E40" s="70">
        <v>7</v>
      </c>
      <c r="F40" s="70">
        <v>5</v>
      </c>
      <c r="G40" s="121">
        <v>6.25</v>
      </c>
      <c r="H40" s="122">
        <v>6.25</v>
      </c>
      <c r="I40" s="72">
        <f t="shared" si="0"/>
        <v>5.833333333333333</v>
      </c>
      <c r="J40" s="119">
        <f t="shared" si="1"/>
        <v>36.5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7" customFormat="1" ht="18" customHeight="1">
      <c r="A41" s="155">
        <v>39</v>
      </c>
      <c r="B41" s="69" t="s">
        <v>320</v>
      </c>
      <c r="C41" s="70">
        <v>6.5</v>
      </c>
      <c r="D41" s="70">
        <v>6.5</v>
      </c>
      <c r="E41" s="70">
        <v>5</v>
      </c>
      <c r="F41" s="70">
        <v>6</v>
      </c>
      <c r="G41" s="121">
        <v>6</v>
      </c>
      <c r="H41" s="122">
        <v>6.75</v>
      </c>
      <c r="I41" s="72">
        <f t="shared" si="0"/>
        <v>6.25</v>
      </c>
      <c r="J41" s="119">
        <f t="shared" si="1"/>
        <v>36.75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9"/>
    </row>
    <row r="42" spans="1:29" ht="18" customHeight="1">
      <c r="A42" s="155">
        <v>40</v>
      </c>
      <c r="B42" s="69" t="s">
        <v>329</v>
      </c>
      <c r="C42" s="70">
        <v>5.5</v>
      </c>
      <c r="D42" s="70">
        <v>8.5</v>
      </c>
      <c r="E42" s="70">
        <v>6.5</v>
      </c>
      <c r="F42" s="70">
        <v>6</v>
      </c>
      <c r="G42" s="121">
        <v>7</v>
      </c>
      <c r="H42" s="122">
        <v>6.25</v>
      </c>
      <c r="I42" s="72">
        <f t="shared" si="0"/>
        <v>6.416666666666667</v>
      </c>
      <c r="J42" s="119">
        <f t="shared" si="1"/>
        <v>39.75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3" spans="1:29" ht="18" customHeight="1">
      <c r="A43" s="155">
        <v>41</v>
      </c>
      <c r="B43" s="69" t="s">
        <v>335</v>
      </c>
      <c r="C43" s="70">
        <v>6.5</v>
      </c>
      <c r="D43" s="70">
        <v>7</v>
      </c>
      <c r="E43" s="70">
        <v>5</v>
      </c>
      <c r="F43" s="70">
        <v>6.25</v>
      </c>
      <c r="G43" s="121">
        <v>5.75</v>
      </c>
      <c r="H43" s="122">
        <v>4</v>
      </c>
      <c r="I43" s="72">
        <f t="shared" si="0"/>
        <v>5.333333333333333</v>
      </c>
      <c r="J43" s="119">
        <f t="shared" si="1"/>
        <v>34.5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</row>
    <row r="44" spans="1:29" ht="18.75" customHeight="1">
      <c r="A44" s="127"/>
      <c r="B44" s="3"/>
      <c r="C44" s="65"/>
      <c r="D44" s="65"/>
      <c r="E44" s="65"/>
      <c r="F44" s="65"/>
      <c r="G44" s="65"/>
      <c r="H44" s="65"/>
      <c r="I44" s="66"/>
      <c r="J44" s="6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s="6" customFormat="1" ht="18.75" customHeight="1">
      <c r="A45" s="127"/>
      <c r="B45" s="3"/>
      <c r="C45" s="65"/>
      <c r="D45" s="65"/>
      <c r="E45" s="65"/>
      <c r="F45" s="65"/>
      <c r="G45" s="65"/>
      <c r="H45" s="65"/>
      <c r="I45" s="66"/>
      <c r="J45" s="66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s="6" customFormat="1" ht="18.75" customHeight="1">
      <c r="A46" s="127"/>
      <c r="B46" s="3"/>
      <c r="C46" s="65"/>
      <c r="D46" s="65"/>
      <c r="E46" s="65"/>
      <c r="F46" s="65"/>
      <c r="G46" s="65"/>
      <c r="H46" s="65"/>
      <c r="I46" s="66"/>
      <c r="J46" s="66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s="6" customFormat="1" ht="18.75" customHeight="1">
      <c r="A47" s="127"/>
      <c r="B47" s="3"/>
      <c r="C47" s="65"/>
      <c r="D47" s="65"/>
      <c r="E47" s="65"/>
      <c r="F47" s="65"/>
      <c r="G47" s="65"/>
      <c r="H47" s="65"/>
      <c r="I47" s="66"/>
      <c r="J47" s="66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s="6" customFormat="1" ht="18.75" customHeight="1">
      <c r="A48" s="40"/>
      <c r="B48" s="47"/>
      <c r="C48" s="48"/>
      <c r="D48" s="49"/>
      <c r="E48" s="48"/>
      <c r="F48" s="48"/>
      <c r="G48" s="48"/>
      <c r="H48" s="48"/>
      <c r="I48" s="41"/>
      <c r="J48" s="46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18.75" customHeight="1">
      <c r="A49" s="40"/>
      <c r="B49" s="41"/>
      <c r="C49" s="41"/>
      <c r="D49" s="41"/>
      <c r="E49" s="41"/>
      <c r="F49" s="41"/>
      <c r="G49" s="41"/>
      <c r="H49" s="41"/>
      <c r="I49" s="41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s="9" customFormat="1" ht="18.75" customHeight="1">
      <c r="A50" s="42"/>
      <c r="B50" s="43"/>
      <c r="C50" s="56">
        <f>COUNTIF(C3:C46,"&gt;=5")</f>
        <v>40</v>
      </c>
      <c r="D50" s="56">
        <f aca="true" t="shared" si="2" ref="D50:I50">COUNTIF(D3:D46,"&gt;=5")</f>
        <v>34</v>
      </c>
      <c r="E50" s="56">
        <f t="shared" si="2"/>
        <v>33</v>
      </c>
      <c r="F50" s="56">
        <f t="shared" si="2"/>
        <v>31</v>
      </c>
      <c r="G50" s="56">
        <f t="shared" si="2"/>
        <v>37</v>
      </c>
      <c r="H50" s="56">
        <f t="shared" si="2"/>
        <v>36</v>
      </c>
      <c r="I50" s="56">
        <f t="shared" si="2"/>
        <v>34</v>
      </c>
      <c r="J50" s="56">
        <f>COUNTIF(J3:J46,"&gt;=30")</f>
        <v>35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6" customFormat="1" ht="18.75" customHeight="1">
      <c r="A51" s="45"/>
      <c r="B51" s="46"/>
      <c r="C51" s="51">
        <f aca="true" t="shared" si="3" ref="C51:J51">COUNT(C3:C46)</f>
        <v>41</v>
      </c>
      <c r="D51" s="51">
        <f t="shared" si="3"/>
        <v>41</v>
      </c>
      <c r="E51" s="51">
        <f t="shared" si="3"/>
        <v>41</v>
      </c>
      <c r="F51" s="51">
        <f t="shared" si="3"/>
        <v>41</v>
      </c>
      <c r="G51" s="51">
        <f t="shared" si="3"/>
        <v>41</v>
      </c>
      <c r="H51" s="51">
        <f t="shared" si="3"/>
        <v>41</v>
      </c>
      <c r="I51" s="51">
        <f t="shared" si="3"/>
        <v>41</v>
      </c>
      <c r="J51" s="51">
        <f t="shared" si="3"/>
        <v>41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ht="18.75" customHeight="1">
      <c r="A52" s="40"/>
      <c r="B52" s="41"/>
      <c r="C52" s="68">
        <f aca="true" t="shared" si="4" ref="C52:J52">C50/C51*100</f>
        <v>97.5609756097561</v>
      </c>
      <c r="D52" s="68">
        <f t="shared" si="4"/>
        <v>82.92682926829268</v>
      </c>
      <c r="E52" s="68">
        <f t="shared" si="4"/>
        <v>80.48780487804879</v>
      </c>
      <c r="F52" s="68">
        <f t="shared" si="4"/>
        <v>75.60975609756098</v>
      </c>
      <c r="G52" s="68">
        <f t="shared" si="4"/>
        <v>90.2439024390244</v>
      </c>
      <c r="H52" s="68">
        <f t="shared" si="4"/>
        <v>87.8048780487805</v>
      </c>
      <c r="I52" s="68">
        <f t="shared" si="4"/>
        <v>82.92682926829268</v>
      </c>
      <c r="J52" s="68">
        <f t="shared" si="4"/>
        <v>85.36585365853658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8.75" customHeight="1">
      <c r="A53" s="40"/>
      <c r="B53" s="41"/>
      <c r="C53" s="41"/>
      <c r="D53" s="41"/>
      <c r="E53" s="41"/>
      <c r="F53" s="41"/>
      <c r="G53" s="41"/>
      <c r="H53" s="41"/>
      <c r="I53" s="41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8.75" customHeight="1">
      <c r="A54" s="40"/>
      <c r="B54" s="41"/>
      <c r="C54" s="41"/>
      <c r="D54" s="41"/>
      <c r="E54" s="41"/>
      <c r="F54" s="41"/>
      <c r="G54" s="41"/>
      <c r="H54" s="41"/>
      <c r="I54" s="4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8.75" customHeight="1">
      <c r="A55" s="40"/>
      <c r="B55" s="41"/>
      <c r="C55" s="41"/>
      <c r="D55" s="41"/>
      <c r="E55" s="41"/>
      <c r="F55" s="41"/>
      <c r="G55" s="41"/>
      <c r="H55" s="41"/>
      <c r="I55" s="4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8.75" customHeight="1">
      <c r="A56" s="40"/>
      <c r="B56" s="41"/>
      <c r="C56" s="41"/>
      <c r="D56" s="41"/>
      <c r="E56" s="41"/>
      <c r="F56" s="41"/>
      <c r="G56" s="41"/>
      <c r="H56" s="41"/>
      <c r="I56" s="41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8.75" customHeight="1">
      <c r="A57" s="40"/>
      <c r="B57" s="41"/>
      <c r="C57" s="41"/>
      <c r="D57" s="41"/>
      <c r="E57" s="41"/>
      <c r="F57" s="41"/>
      <c r="G57" s="41"/>
      <c r="H57" s="41"/>
      <c r="I57" s="41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8.75" customHeight="1">
      <c r="A58" s="40"/>
      <c r="B58" s="41"/>
      <c r="C58" s="41"/>
      <c r="D58" s="41"/>
      <c r="E58" s="41"/>
      <c r="F58" s="41"/>
      <c r="G58" s="41"/>
      <c r="H58" s="41"/>
      <c r="I58" s="41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8.75" customHeight="1">
      <c r="A59" s="40"/>
      <c r="B59" s="41"/>
      <c r="C59" s="41"/>
      <c r="D59" s="41"/>
      <c r="E59" s="41"/>
      <c r="F59" s="41"/>
      <c r="G59" s="41"/>
      <c r="H59" s="41"/>
      <c r="I59" s="4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</sheetData>
  <sheetProtection/>
  <mergeCells count="2">
    <mergeCell ref="A1:B1"/>
    <mergeCell ref="C1:J1"/>
  </mergeCells>
  <printOptions/>
  <pageMargins left="0.5" right="0.25" top="0.5" bottom="0.25" header="0.511811023622047" footer="0.314960629921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3">
      <selection activeCell="E27" sqref="E27"/>
    </sheetView>
  </sheetViews>
  <sheetFormatPr defaultColWidth="12.57421875" defaultRowHeight="18.75" customHeight="1"/>
  <cols>
    <col min="1" max="1" width="5.00390625" style="60" bestFit="1" customWidth="1"/>
    <col min="2" max="2" width="28.8515625" style="50" bestFit="1" customWidth="1"/>
    <col min="3" max="10" width="7.7109375" style="50" customWidth="1"/>
    <col min="11" max="11" width="5.57421875" style="50" bestFit="1" customWidth="1"/>
    <col min="12" max="12" width="5.421875" style="50" bestFit="1" customWidth="1"/>
    <col min="13" max="16384" width="12.57421875" style="50" customWidth="1"/>
  </cols>
  <sheetData>
    <row r="1" spans="1:10" ht="18.75" customHeight="1">
      <c r="A1" s="252" t="s">
        <v>352</v>
      </c>
      <c r="B1" s="252"/>
      <c r="C1" s="252" t="s">
        <v>389</v>
      </c>
      <c r="D1" s="252"/>
      <c r="E1" s="252"/>
      <c r="F1" s="252"/>
      <c r="G1" s="252"/>
      <c r="H1" s="252"/>
      <c r="I1" s="252"/>
      <c r="J1" s="252"/>
    </row>
    <row r="2" spans="1:10" ht="18.75" customHeight="1">
      <c r="A2" s="129" t="s">
        <v>26</v>
      </c>
      <c r="B2" s="129" t="s">
        <v>339</v>
      </c>
      <c r="C2" s="129" t="s">
        <v>340</v>
      </c>
      <c r="D2" s="129" t="s">
        <v>341</v>
      </c>
      <c r="E2" s="129" t="s">
        <v>25</v>
      </c>
      <c r="F2" s="129" t="s">
        <v>347</v>
      </c>
      <c r="G2" s="129" t="s">
        <v>348</v>
      </c>
      <c r="H2" s="129" t="s">
        <v>33</v>
      </c>
      <c r="I2" s="129" t="s">
        <v>346</v>
      </c>
      <c r="J2" s="129" t="s">
        <v>342</v>
      </c>
    </row>
    <row r="3" spans="1:10" ht="18.75" customHeight="1">
      <c r="A3" s="11">
        <v>1</v>
      </c>
      <c r="B3" s="69" t="s">
        <v>52</v>
      </c>
      <c r="C3" s="70">
        <v>6</v>
      </c>
      <c r="D3" s="70">
        <v>5.75</v>
      </c>
      <c r="E3" s="70">
        <v>7.5</v>
      </c>
      <c r="F3" s="70">
        <v>5</v>
      </c>
      <c r="G3" s="121">
        <v>6.75</v>
      </c>
      <c r="H3" s="122">
        <v>7.75</v>
      </c>
      <c r="I3" s="72">
        <f aca="true" t="shared" si="0" ref="I3:I41">(F3+G3+H3)/3</f>
        <v>6.5</v>
      </c>
      <c r="J3" s="119">
        <f aca="true" t="shared" si="1" ref="J3:J41">C3+D3+E3+F3+G3+H3</f>
        <v>38.75</v>
      </c>
    </row>
    <row r="4" spans="1:10" ht="18.75" customHeight="1">
      <c r="A4" s="11">
        <v>2</v>
      </c>
      <c r="B4" s="69" t="s">
        <v>61</v>
      </c>
      <c r="C4" s="70">
        <v>5</v>
      </c>
      <c r="D4" s="70">
        <v>6.5</v>
      </c>
      <c r="E4" s="70">
        <v>5</v>
      </c>
      <c r="F4" s="70">
        <v>2</v>
      </c>
      <c r="G4" s="121">
        <v>4.75</v>
      </c>
      <c r="H4" s="122">
        <v>5</v>
      </c>
      <c r="I4" s="72">
        <f t="shared" si="0"/>
        <v>3.9166666666666665</v>
      </c>
      <c r="J4" s="119">
        <f t="shared" si="1"/>
        <v>28.25</v>
      </c>
    </row>
    <row r="5" spans="1:10" ht="18.75" customHeight="1">
      <c r="A5" s="11">
        <v>3</v>
      </c>
      <c r="B5" s="69" t="s">
        <v>72</v>
      </c>
      <c r="C5" s="70">
        <v>5</v>
      </c>
      <c r="D5" s="70">
        <v>7.5</v>
      </c>
      <c r="E5" s="70">
        <v>8</v>
      </c>
      <c r="F5" s="70">
        <v>5.5</v>
      </c>
      <c r="G5" s="121">
        <v>7.75</v>
      </c>
      <c r="H5" s="122">
        <v>8.25</v>
      </c>
      <c r="I5" s="72">
        <f t="shared" si="0"/>
        <v>7.166666666666667</v>
      </c>
      <c r="J5" s="119">
        <f t="shared" si="1"/>
        <v>42</v>
      </c>
    </row>
    <row r="6" spans="1:10" ht="18.75" customHeight="1">
      <c r="A6" s="11">
        <v>4</v>
      </c>
      <c r="B6" s="69" t="s">
        <v>74</v>
      </c>
      <c r="C6" s="70">
        <v>5</v>
      </c>
      <c r="D6" s="70">
        <v>5</v>
      </c>
      <c r="E6" s="70">
        <v>9.5</v>
      </c>
      <c r="F6" s="70">
        <v>4.5</v>
      </c>
      <c r="G6" s="121">
        <v>8.25</v>
      </c>
      <c r="H6" s="122">
        <v>7</v>
      </c>
      <c r="I6" s="72">
        <f t="shared" si="0"/>
        <v>6.583333333333333</v>
      </c>
      <c r="J6" s="119">
        <f t="shared" si="1"/>
        <v>39.25</v>
      </c>
    </row>
    <row r="7" spans="1:10" ht="18.75" customHeight="1">
      <c r="A7" s="11">
        <v>5</v>
      </c>
      <c r="B7" s="69" t="s">
        <v>82</v>
      </c>
      <c r="C7" s="70">
        <v>6</v>
      </c>
      <c r="D7" s="70">
        <v>6</v>
      </c>
      <c r="E7" s="70">
        <v>6</v>
      </c>
      <c r="F7" s="70">
        <v>3</v>
      </c>
      <c r="G7" s="121">
        <v>6.25</v>
      </c>
      <c r="H7" s="122">
        <v>6.75</v>
      </c>
      <c r="I7" s="72">
        <f t="shared" si="0"/>
        <v>5.333333333333333</v>
      </c>
      <c r="J7" s="119">
        <f t="shared" si="1"/>
        <v>34</v>
      </c>
    </row>
    <row r="8" spans="1:10" ht="18.75" customHeight="1">
      <c r="A8" s="11">
        <v>6</v>
      </c>
      <c r="B8" s="69" t="s">
        <v>85</v>
      </c>
      <c r="C8" s="70">
        <v>5</v>
      </c>
      <c r="D8" s="70">
        <v>6</v>
      </c>
      <c r="E8" s="70">
        <v>5</v>
      </c>
      <c r="F8" s="70">
        <v>5.5</v>
      </c>
      <c r="G8" s="121">
        <v>6.25</v>
      </c>
      <c r="H8" s="122">
        <v>6.75</v>
      </c>
      <c r="I8" s="72">
        <f t="shared" si="0"/>
        <v>6.166666666666667</v>
      </c>
      <c r="J8" s="119">
        <f t="shared" si="1"/>
        <v>34.5</v>
      </c>
    </row>
    <row r="9" spans="1:10" ht="18.75" customHeight="1">
      <c r="A9" s="11">
        <v>7</v>
      </c>
      <c r="B9" s="69" t="s">
        <v>88</v>
      </c>
      <c r="C9" s="70">
        <v>3.5</v>
      </c>
      <c r="D9" s="70">
        <v>7</v>
      </c>
      <c r="E9" s="70">
        <v>8</v>
      </c>
      <c r="F9" s="70">
        <v>3.5</v>
      </c>
      <c r="G9" s="121">
        <v>5.75</v>
      </c>
      <c r="H9" s="122">
        <v>5.75</v>
      </c>
      <c r="I9" s="72">
        <f t="shared" si="0"/>
        <v>5</v>
      </c>
      <c r="J9" s="119">
        <f t="shared" si="1"/>
        <v>33.5</v>
      </c>
    </row>
    <row r="10" spans="1:10" ht="18.75" customHeight="1">
      <c r="A10" s="11">
        <v>8</v>
      </c>
      <c r="B10" s="69" t="s">
        <v>91</v>
      </c>
      <c r="C10" s="70">
        <v>5.5</v>
      </c>
      <c r="D10" s="70">
        <v>8</v>
      </c>
      <c r="E10" s="70">
        <v>8</v>
      </c>
      <c r="F10" s="70">
        <v>7.5</v>
      </c>
      <c r="G10" s="121">
        <v>9</v>
      </c>
      <c r="H10" s="122">
        <v>8.25</v>
      </c>
      <c r="I10" s="72">
        <f t="shared" si="0"/>
        <v>8.25</v>
      </c>
      <c r="J10" s="119">
        <f t="shared" si="1"/>
        <v>46.25</v>
      </c>
    </row>
    <row r="11" spans="1:10" ht="18.75" customHeight="1">
      <c r="A11" s="11">
        <v>9</v>
      </c>
      <c r="B11" s="69" t="s">
        <v>92</v>
      </c>
      <c r="C11" s="70">
        <v>6</v>
      </c>
      <c r="D11" s="70">
        <v>7</v>
      </c>
      <c r="E11" s="70">
        <v>7.5</v>
      </c>
      <c r="F11" s="70">
        <v>3.5</v>
      </c>
      <c r="G11" s="121">
        <v>6.25</v>
      </c>
      <c r="H11" s="122">
        <v>6.75</v>
      </c>
      <c r="I11" s="72">
        <f t="shared" si="0"/>
        <v>5.5</v>
      </c>
      <c r="J11" s="119">
        <f t="shared" si="1"/>
        <v>37</v>
      </c>
    </row>
    <row r="12" spans="1:10" s="52" customFormat="1" ht="18.75" customHeight="1">
      <c r="A12" s="11">
        <v>10</v>
      </c>
      <c r="B12" s="69" t="s">
        <v>94</v>
      </c>
      <c r="C12" s="70">
        <v>5</v>
      </c>
      <c r="D12" s="70">
        <v>6</v>
      </c>
      <c r="E12" s="70">
        <v>3.5</v>
      </c>
      <c r="F12" s="70">
        <v>1</v>
      </c>
      <c r="G12" s="121">
        <v>7.25</v>
      </c>
      <c r="H12" s="122">
        <v>6.75</v>
      </c>
      <c r="I12" s="72">
        <f t="shared" si="0"/>
        <v>5</v>
      </c>
      <c r="J12" s="119">
        <f t="shared" si="1"/>
        <v>29.5</v>
      </c>
    </row>
    <row r="13" spans="1:10" ht="18.75" customHeight="1">
      <c r="A13" s="11">
        <v>11</v>
      </c>
      <c r="B13" s="69" t="s">
        <v>95</v>
      </c>
      <c r="C13" s="70">
        <v>5.5</v>
      </c>
      <c r="D13" s="70">
        <v>8.5</v>
      </c>
      <c r="E13" s="70">
        <v>5.5</v>
      </c>
      <c r="F13" s="70">
        <v>5.75</v>
      </c>
      <c r="G13" s="121">
        <v>6.75</v>
      </c>
      <c r="H13" s="122">
        <v>7</v>
      </c>
      <c r="I13" s="72">
        <f t="shared" si="0"/>
        <v>6.5</v>
      </c>
      <c r="J13" s="119">
        <f t="shared" si="1"/>
        <v>39</v>
      </c>
    </row>
    <row r="14" spans="1:10" ht="18.75" customHeight="1">
      <c r="A14" s="11">
        <v>12</v>
      </c>
      <c r="B14" s="69" t="s">
        <v>106</v>
      </c>
      <c r="C14" s="70">
        <v>6</v>
      </c>
      <c r="D14" s="70">
        <v>6.5</v>
      </c>
      <c r="E14" s="70">
        <v>5</v>
      </c>
      <c r="F14" s="70">
        <v>4.5</v>
      </c>
      <c r="G14" s="121">
        <v>5.75</v>
      </c>
      <c r="H14" s="122">
        <v>5.25</v>
      </c>
      <c r="I14" s="72">
        <f t="shared" si="0"/>
        <v>5.166666666666667</v>
      </c>
      <c r="J14" s="119">
        <f t="shared" si="1"/>
        <v>33</v>
      </c>
    </row>
    <row r="15" spans="1:10" ht="18.75" customHeight="1">
      <c r="A15" s="11">
        <v>13</v>
      </c>
      <c r="B15" s="69" t="s">
        <v>113</v>
      </c>
      <c r="C15" s="70">
        <v>6</v>
      </c>
      <c r="D15" s="70">
        <v>3.5</v>
      </c>
      <c r="E15" s="70">
        <v>4</v>
      </c>
      <c r="F15" s="70">
        <v>1.75</v>
      </c>
      <c r="G15" s="121">
        <v>6.75</v>
      </c>
      <c r="H15" s="122">
        <v>5.25</v>
      </c>
      <c r="I15" s="72">
        <f t="shared" si="0"/>
        <v>4.583333333333333</v>
      </c>
      <c r="J15" s="119">
        <f t="shared" si="1"/>
        <v>27.25</v>
      </c>
    </row>
    <row r="16" spans="1:10" ht="18.75" customHeight="1">
      <c r="A16" s="11">
        <v>14</v>
      </c>
      <c r="B16" s="69" t="s">
        <v>115</v>
      </c>
      <c r="C16" s="70">
        <v>6.5</v>
      </c>
      <c r="D16" s="70">
        <v>4.5</v>
      </c>
      <c r="E16" s="70">
        <v>6</v>
      </c>
      <c r="F16" s="70">
        <v>1.25</v>
      </c>
      <c r="G16" s="121">
        <v>4</v>
      </c>
      <c r="H16" s="122">
        <v>4</v>
      </c>
      <c r="I16" s="72">
        <f t="shared" si="0"/>
        <v>3.0833333333333335</v>
      </c>
      <c r="J16" s="119">
        <f t="shared" si="1"/>
        <v>26.25</v>
      </c>
    </row>
    <row r="17" spans="1:10" ht="18.75" customHeight="1">
      <c r="A17" s="11">
        <v>15</v>
      </c>
      <c r="B17" s="69" t="s">
        <v>125</v>
      </c>
      <c r="C17" s="70">
        <v>6</v>
      </c>
      <c r="D17" s="70">
        <v>5</v>
      </c>
      <c r="E17" s="70">
        <v>5</v>
      </c>
      <c r="F17" s="70">
        <v>4.75</v>
      </c>
      <c r="G17" s="121">
        <v>5</v>
      </c>
      <c r="H17" s="122">
        <v>5</v>
      </c>
      <c r="I17" s="72">
        <f t="shared" si="0"/>
        <v>4.916666666666667</v>
      </c>
      <c r="J17" s="119">
        <f t="shared" si="1"/>
        <v>30.75</v>
      </c>
    </row>
    <row r="18" spans="1:10" ht="18.75" customHeight="1">
      <c r="A18" s="11">
        <v>16</v>
      </c>
      <c r="B18" s="69" t="s">
        <v>126</v>
      </c>
      <c r="C18" s="70">
        <v>5</v>
      </c>
      <c r="D18" s="70">
        <v>7</v>
      </c>
      <c r="E18" s="70">
        <v>5</v>
      </c>
      <c r="F18" s="70">
        <v>4.75</v>
      </c>
      <c r="G18" s="121">
        <v>8.25</v>
      </c>
      <c r="H18" s="122">
        <v>4.25</v>
      </c>
      <c r="I18" s="72">
        <f t="shared" si="0"/>
        <v>5.75</v>
      </c>
      <c r="J18" s="119">
        <f t="shared" si="1"/>
        <v>34.25</v>
      </c>
    </row>
    <row r="19" spans="1:10" ht="18.75" customHeight="1">
      <c r="A19" s="11">
        <v>17</v>
      </c>
      <c r="B19" s="69" t="s">
        <v>135</v>
      </c>
      <c r="C19" s="70">
        <v>5.5</v>
      </c>
      <c r="D19" s="70">
        <v>6</v>
      </c>
      <c r="E19" s="70">
        <v>6.5</v>
      </c>
      <c r="F19" s="70">
        <v>5.25</v>
      </c>
      <c r="G19" s="121">
        <v>6.75</v>
      </c>
      <c r="H19" s="122">
        <v>6.25</v>
      </c>
      <c r="I19" s="72">
        <f t="shared" si="0"/>
        <v>6.083333333333333</v>
      </c>
      <c r="J19" s="119">
        <f t="shared" si="1"/>
        <v>36.25</v>
      </c>
    </row>
    <row r="20" spans="1:10" ht="18.75" customHeight="1">
      <c r="A20" s="11">
        <v>18</v>
      </c>
      <c r="B20" s="69" t="s">
        <v>140</v>
      </c>
      <c r="C20" s="70">
        <v>7</v>
      </c>
      <c r="D20" s="70">
        <v>7.75</v>
      </c>
      <c r="E20" s="70">
        <v>7</v>
      </c>
      <c r="F20" s="70">
        <v>2.5</v>
      </c>
      <c r="G20" s="121">
        <v>4</v>
      </c>
      <c r="H20" s="122">
        <v>8.75</v>
      </c>
      <c r="I20" s="72">
        <f t="shared" si="0"/>
        <v>5.083333333333333</v>
      </c>
      <c r="J20" s="119">
        <f t="shared" si="1"/>
        <v>37</v>
      </c>
    </row>
    <row r="21" spans="1:10" ht="18.75" customHeight="1">
      <c r="A21" s="11">
        <v>19</v>
      </c>
      <c r="B21" s="69" t="s">
        <v>144</v>
      </c>
      <c r="C21" s="70">
        <v>4</v>
      </c>
      <c r="D21" s="70">
        <v>4.75</v>
      </c>
      <c r="E21" s="70">
        <v>4.5</v>
      </c>
      <c r="F21" s="70">
        <v>2.25</v>
      </c>
      <c r="G21" s="121">
        <v>3.25</v>
      </c>
      <c r="H21" s="122">
        <v>5</v>
      </c>
      <c r="I21" s="72">
        <f t="shared" si="0"/>
        <v>3.5</v>
      </c>
      <c r="J21" s="119">
        <f t="shared" si="1"/>
        <v>23.75</v>
      </c>
    </row>
    <row r="22" spans="1:10" ht="18.75" customHeight="1">
      <c r="A22" s="11">
        <v>20</v>
      </c>
      <c r="B22" s="69" t="s">
        <v>145</v>
      </c>
      <c r="C22" s="70">
        <v>6</v>
      </c>
      <c r="D22" s="70">
        <v>6</v>
      </c>
      <c r="E22" s="70">
        <v>6</v>
      </c>
      <c r="F22" s="70">
        <v>4</v>
      </c>
      <c r="G22" s="121">
        <v>6</v>
      </c>
      <c r="H22" s="122">
        <v>6</v>
      </c>
      <c r="I22" s="72">
        <f t="shared" si="0"/>
        <v>5.333333333333333</v>
      </c>
      <c r="J22" s="119">
        <f t="shared" si="1"/>
        <v>34</v>
      </c>
    </row>
    <row r="23" spans="1:10" ht="18.75" customHeight="1">
      <c r="A23" s="11">
        <v>21</v>
      </c>
      <c r="B23" s="69" t="s">
        <v>147</v>
      </c>
      <c r="C23" s="70">
        <v>7</v>
      </c>
      <c r="D23" s="70">
        <v>8</v>
      </c>
      <c r="E23" s="70">
        <v>8</v>
      </c>
      <c r="F23" s="70">
        <v>8.75</v>
      </c>
      <c r="G23" s="121">
        <v>8</v>
      </c>
      <c r="H23" s="122">
        <v>9</v>
      </c>
      <c r="I23" s="72">
        <f t="shared" si="0"/>
        <v>8.583333333333334</v>
      </c>
      <c r="J23" s="119">
        <f t="shared" si="1"/>
        <v>48.75</v>
      </c>
    </row>
    <row r="24" spans="1:10" ht="18.75" customHeight="1">
      <c r="A24" s="11">
        <v>22</v>
      </c>
      <c r="B24" s="69" t="s">
        <v>148</v>
      </c>
      <c r="C24" s="70">
        <v>6</v>
      </c>
      <c r="D24" s="70">
        <v>4</v>
      </c>
      <c r="E24" s="70">
        <v>3.5</v>
      </c>
      <c r="F24" s="70">
        <v>2.5</v>
      </c>
      <c r="G24" s="121">
        <v>6</v>
      </c>
      <c r="H24" s="122">
        <v>4</v>
      </c>
      <c r="I24" s="72">
        <f t="shared" si="0"/>
        <v>4.166666666666667</v>
      </c>
      <c r="J24" s="119">
        <f t="shared" si="1"/>
        <v>26</v>
      </c>
    </row>
    <row r="25" spans="1:10" ht="18.75" customHeight="1">
      <c r="A25" s="11">
        <v>23</v>
      </c>
      <c r="B25" s="69" t="s">
        <v>158</v>
      </c>
      <c r="C25" s="70">
        <v>6.5</v>
      </c>
      <c r="D25" s="70">
        <v>6.5</v>
      </c>
      <c r="E25" s="70">
        <v>3</v>
      </c>
      <c r="F25" s="70">
        <v>2.25</v>
      </c>
      <c r="G25" s="121">
        <v>6.75</v>
      </c>
      <c r="H25" s="122">
        <v>5.75</v>
      </c>
      <c r="I25" s="72">
        <f t="shared" si="0"/>
        <v>4.916666666666667</v>
      </c>
      <c r="J25" s="119">
        <f t="shared" si="1"/>
        <v>30.75</v>
      </c>
    </row>
    <row r="26" spans="1:10" ht="18.75" customHeight="1">
      <c r="A26" s="11">
        <v>24</v>
      </c>
      <c r="B26" s="69" t="s">
        <v>200</v>
      </c>
      <c r="C26" s="70">
        <v>7</v>
      </c>
      <c r="D26" s="70">
        <v>6.5</v>
      </c>
      <c r="E26" s="70">
        <v>8</v>
      </c>
      <c r="F26" s="70">
        <v>7</v>
      </c>
      <c r="G26" s="121">
        <v>8</v>
      </c>
      <c r="H26" s="122">
        <v>6.75</v>
      </c>
      <c r="I26" s="72">
        <f t="shared" si="0"/>
        <v>7.25</v>
      </c>
      <c r="J26" s="119">
        <f t="shared" si="1"/>
        <v>43.25</v>
      </c>
    </row>
    <row r="27" spans="1:10" ht="18.75" customHeight="1">
      <c r="A27" s="11">
        <v>25</v>
      </c>
      <c r="B27" s="69" t="s">
        <v>201</v>
      </c>
      <c r="C27" s="70">
        <v>7</v>
      </c>
      <c r="D27" s="70">
        <v>6</v>
      </c>
      <c r="E27" s="70">
        <v>5</v>
      </c>
      <c r="F27" s="70">
        <v>6.75</v>
      </c>
      <c r="G27" s="121">
        <v>5</v>
      </c>
      <c r="H27" s="122">
        <v>5.75</v>
      </c>
      <c r="I27" s="72">
        <f t="shared" si="0"/>
        <v>5.833333333333333</v>
      </c>
      <c r="J27" s="119">
        <f t="shared" si="1"/>
        <v>35.5</v>
      </c>
    </row>
    <row r="28" spans="1:10" ht="18.75" customHeight="1">
      <c r="A28" s="11">
        <v>26</v>
      </c>
      <c r="B28" s="69" t="s">
        <v>206</v>
      </c>
      <c r="C28" s="70">
        <v>7</v>
      </c>
      <c r="D28" s="70">
        <v>6.5</v>
      </c>
      <c r="E28" s="70">
        <v>8</v>
      </c>
      <c r="F28" s="70">
        <v>6.75</v>
      </c>
      <c r="G28" s="121">
        <v>8</v>
      </c>
      <c r="H28" s="122">
        <v>7.25</v>
      </c>
      <c r="I28" s="72">
        <f t="shared" si="0"/>
        <v>7.333333333333333</v>
      </c>
      <c r="J28" s="119">
        <f t="shared" si="1"/>
        <v>43.5</v>
      </c>
    </row>
    <row r="29" spans="1:10" ht="18.75" customHeight="1">
      <c r="A29" s="11">
        <v>27</v>
      </c>
      <c r="B29" s="69" t="s">
        <v>215</v>
      </c>
      <c r="C29" s="70">
        <v>7</v>
      </c>
      <c r="D29" s="70">
        <v>6</v>
      </c>
      <c r="E29" s="70">
        <v>5</v>
      </c>
      <c r="F29" s="70">
        <v>1.5</v>
      </c>
      <c r="G29" s="121">
        <v>5.75</v>
      </c>
      <c r="H29" s="122">
        <v>5</v>
      </c>
      <c r="I29" s="72">
        <f t="shared" si="0"/>
        <v>4.083333333333333</v>
      </c>
      <c r="J29" s="119">
        <f t="shared" si="1"/>
        <v>30.25</v>
      </c>
    </row>
    <row r="30" spans="1:10" ht="18.75" customHeight="1">
      <c r="A30" s="11">
        <v>28</v>
      </c>
      <c r="B30" s="69" t="s">
        <v>216</v>
      </c>
      <c r="C30" s="70">
        <v>5</v>
      </c>
      <c r="D30" s="70">
        <v>6</v>
      </c>
      <c r="E30" s="70">
        <v>4</v>
      </c>
      <c r="F30" s="70">
        <v>1.5</v>
      </c>
      <c r="G30" s="121">
        <v>7.25</v>
      </c>
      <c r="H30" s="122">
        <v>6</v>
      </c>
      <c r="I30" s="72">
        <f t="shared" si="0"/>
        <v>4.916666666666667</v>
      </c>
      <c r="J30" s="119">
        <f t="shared" si="1"/>
        <v>29.75</v>
      </c>
    </row>
    <row r="31" spans="1:10" ht="18.75" customHeight="1">
      <c r="A31" s="11">
        <v>29</v>
      </c>
      <c r="B31" s="69" t="s">
        <v>220</v>
      </c>
      <c r="C31" s="70">
        <v>7</v>
      </c>
      <c r="D31" s="70">
        <v>5.5</v>
      </c>
      <c r="E31" s="70">
        <v>5.5</v>
      </c>
      <c r="F31" s="70">
        <v>1.5</v>
      </c>
      <c r="G31" s="121">
        <v>6</v>
      </c>
      <c r="H31" s="122">
        <v>7</v>
      </c>
      <c r="I31" s="72">
        <f t="shared" si="0"/>
        <v>4.833333333333333</v>
      </c>
      <c r="J31" s="119">
        <f t="shared" si="1"/>
        <v>32.5</v>
      </c>
    </row>
    <row r="32" spans="1:10" ht="18.75" customHeight="1">
      <c r="A32" s="11">
        <v>30</v>
      </c>
      <c r="B32" s="69" t="s">
        <v>223</v>
      </c>
      <c r="C32" s="70">
        <v>6.5</v>
      </c>
      <c r="D32" s="70">
        <v>4</v>
      </c>
      <c r="E32" s="70">
        <v>4.5</v>
      </c>
      <c r="F32" s="70">
        <v>3</v>
      </c>
      <c r="G32" s="121">
        <v>6</v>
      </c>
      <c r="H32" s="122">
        <v>5</v>
      </c>
      <c r="I32" s="72">
        <f t="shared" si="0"/>
        <v>4.666666666666667</v>
      </c>
      <c r="J32" s="119">
        <f t="shared" si="1"/>
        <v>29</v>
      </c>
    </row>
    <row r="33" spans="1:10" ht="18.75" customHeight="1">
      <c r="A33" s="11">
        <v>31</v>
      </c>
      <c r="B33" s="69" t="s">
        <v>228</v>
      </c>
      <c r="C33" s="70">
        <v>6.5</v>
      </c>
      <c r="D33" s="70">
        <v>8</v>
      </c>
      <c r="E33" s="70">
        <v>6.5</v>
      </c>
      <c r="F33" s="70">
        <v>4</v>
      </c>
      <c r="G33" s="121">
        <v>6.25</v>
      </c>
      <c r="H33" s="122">
        <v>6</v>
      </c>
      <c r="I33" s="72">
        <f t="shared" si="0"/>
        <v>5.416666666666667</v>
      </c>
      <c r="J33" s="119">
        <f t="shared" si="1"/>
        <v>37.25</v>
      </c>
    </row>
    <row r="34" spans="1:10" ht="18.75" customHeight="1">
      <c r="A34" s="11">
        <v>32</v>
      </c>
      <c r="B34" s="69" t="s">
        <v>232</v>
      </c>
      <c r="C34" s="70">
        <v>4</v>
      </c>
      <c r="D34" s="70">
        <v>4.5</v>
      </c>
      <c r="E34" s="70">
        <v>5</v>
      </c>
      <c r="F34" s="70">
        <v>2.5</v>
      </c>
      <c r="G34" s="121">
        <v>5.25</v>
      </c>
      <c r="H34" s="122">
        <v>5</v>
      </c>
      <c r="I34" s="72">
        <f t="shared" si="0"/>
        <v>4.25</v>
      </c>
      <c r="J34" s="119">
        <f t="shared" si="1"/>
        <v>26.25</v>
      </c>
    </row>
    <row r="35" spans="1:10" ht="18.75" customHeight="1">
      <c r="A35" s="11">
        <v>33</v>
      </c>
      <c r="B35" s="69" t="s">
        <v>242</v>
      </c>
      <c r="C35" s="70">
        <v>4.5</v>
      </c>
      <c r="D35" s="70">
        <v>5</v>
      </c>
      <c r="E35" s="70">
        <v>4.5</v>
      </c>
      <c r="F35" s="70">
        <v>3.5</v>
      </c>
      <c r="G35" s="121">
        <v>6</v>
      </c>
      <c r="H35" s="122">
        <v>4.75</v>
      </c>
      <c r="I35" s="72">
        <f t="shared" si="0"/>
        <v>4.75</v>
      </c>
      <c r="J35" s="119">
        <f t="shared" si="1"/>
        <v>28.25</v>
      </c>
    </row>
    <row r="36" spans="1:10" ht="18.75" customHeight="1">
      <c r="A36" s="11">
        <v>34</v>
      </c>
      <c r="B36" s="69" t="s">
        <v>247</v>
      </c>
      <c r="C36" s="70">
        <v>5</v>
      </c>
      <c r="D36" s="70">
        <v>4.5</v>
      </c>
      <c r="E36" s="70">
        <v>4.5</v>
      </c>
      <c r="F36" s="70">
        <v>3.5</v>
      </c>
      <c r="G36" s="121">
        <v>7</v>
      </c>
      <c r="H36" s="122">
        <v>5.25</v>
      </c>
      <c r="I36" s="72">
        <f t="shared" si="0"/>
        <v>5.25</v>
      </c>
      <c r="J36" s="119">
        <f t="shared" si="1"/>
        <v>29.75</v>
      </c>
    </row>
    <row r="37" spans="1:10" ht="18.75" customHeight="1">
      <c r="A37" s="11">
        <v>35</v>
      </c>
      <c r="B37" s="69" t="s">
        <v>262</v>
      </c>
      <c r="C37" s="70">
        <v>5</v>
      </c>
      <c r="D37" s="70">
        <v>7</v>
      </c>
      <c r="E37" s="70">
        <v>3</v>
      </c>
      <c r="F37" s="70">
        <v>4</v>
      </c>
      <c r="G37" s="121">
        <v>5.75</v>
      </c>
      <c r="H37" s="122">
        <v>4.75</v>
      </c>
      <c r="I37" s="72">
        <f t="shared" si="0"/>
        <v>4.833333333333333</v>
      </c>
      <c r="J37" s="119">
        <f t="shared" si="1"/>
        <v>29.5</v>
      </c>
    </row>
    <row r="38" spans="1:10" ht="18.75" customHeight="1">
      <c r="A38" s="11">
        <v>36</v>
      </c>
      <c r="B38" s="69" t="s">
        <v>269</v>
      </c>
      <c r="C38" s="70">
        <v>6</v>
      </c>
      <c r="D38" s="70">
        <v>8</v>
      </c>
      <c r="E38" s="70">
        <v>6</v>
      </c>
      <c r="F38" s="70">
        <v>5</v>
      </c>
      <c r="G38" s="121">
        <v>7.75</v>
      </c>
      <c r="H38" s="122">
        <v>7</v>
      </c>
      <c r="I38" s="72">
        <f t="shared" si="0"/>
        <v>6.583333333333333</v>
      </c>
      <c r="J38" s="119">
        <f t="shared" si="1"/>
        <v>39.75</v>
      </c>
    </row>
    <row r="39" spans="1:10" ht="18.75" customHeight="1">
      <c r="A39" s="11">
        <v>37</v>
      </c>
      <c r="B39" s="69" t="s">
        <v>274</v>
      </c>
      <c r="C39" s="70">
        <v>8</v>
      </c>
      <c r="D39" s="70">
        <v>5.5</v>
      </c>
      <c r="E39" s="70">
        <v>4</v>
      </c>
      <c r="F39" s="70">
        <v>2</v>
      </c>
      <c r="G39" s="121">
        <v>5.75</v>
      </c>
      <c r="H39" s="122">
        <v>4.25</v>
      </c>
      <c r="I39" s="72">
        <f t="shared" si="0"/>
        <v>4</v>
      </c>
      <c r="J39" s="119">
        <f t="shared" si="1"/>
        <v>29.5</v>
      </c>
    </row>
    <row r="40" spans="1:10" ht="18.75" customHeight="1">
      <c r="A40" s="11">
        <v>38</v>
      </c>
      <c r="B40" s="69" t="s">
        <v>305</v>
      </c>
      <c r="C40" s="70">
        <v>6</v>
      </c>
      <c r="D40" s="70">
        <v>4</v>
      </c>
      <c r="E40" s="70">
        <v>5</v>
      </c>
      <c r="F40" s="70">
        <v>6</v>
      </c>
      <c r="G40" s="121">
        <v>5</v>
      </c>
      <c r="H40" s="122">
        <v>4</v>
      </c>
      <c r="I40" s="72">
        <f t="shared" si="0"/>
        <v>5</v>
      </c>
      <c r="J40" s="119">
        <f t="shared" si="1"/>
        <v>30</v>
      </c>
    </row>
    <row r="41" spans="1:10" ht="18.75" customHeight="1">
      <c r="A41" s="11">
        <v>39</v>
      </c>
      <c r="B41" s="69" t="s">
        <v>332</v>
      </c>
      <c r="C41" s="70">
        <v>6</v>
      </c>
      <c r="D41" s="70">
        <v>5.75</v>
      </c>
      <c r="E41" s="70">
        <v>6</v>
      </c>
      <c r="F41" s="70">
        <v>1</v>
      </c>
      <c r="G41" s="121">
        <v>4.75</v>
      </c>
      <c r="H41" s="122">
        <v>5</v>
      </c>
      <c r="I41" s="72">
        <f t="shared" si="0"/>
        <v>3.5833333333333335</v>
      </c>
      <c r="J41" s="119">
        <f t="shared" si="1"/>
        <v>28.5</v>
      </c>
    </row>
    <row r="42" spans="1:10" ht="18.75" customHeight="1">
      <c r="A42" s="11">
        <v>40</v>
      </c>
      <c r="B42" s="69"/>
      <c r="C42" s="70"/>
      <c r="D42" s="70"/>
      <c r="E42" s="70"/>
      <c r="F42" s="70"/>
      <c r="G42" s="153"/>
      <c r="H42" s="154"/>
      <c r="I42" s="72"/>
      <c r="J42" s="119"/>
    </row>
    <row r="43" spans="1:10" ht="18.75" customHeight="1">
      <c r="A43" s="53"/>
      <c r="B43" s="34"/>
      <c r="C43" s="61"/>
      <c r="D43" s="41"/>
      <c r="E43" s="48"/>
      <c r="F43" s="48"/>
      <c r="G43" s="48"/>
      <c r="H43" s="48"/>
      <c r="I43" s="41"/>
      <c r="J43" s="41"/>
    </row>
    <row r="44" spans="1:10" ht="18.75" customHeight="1">
      <c r="A44" s="53"/>
      <c r="B44" s="34"/>
      <c r="C44" s="61"/>
      <c r="D44" s="41"/>
      <c r="E44" s="48"/>
      <c r="F44" s="48"/>
      <c r="G44" s="48"/>
      <c r="H44" s="48"/>
      <c r="I44" s="41"/>
      <c r="J44" s="41"/>
    </row>
    <row r="45" spans="1:10" ht="18.75" customHeight="1">
      <c r="A45" s="53"/>
      <c r="B45" s="34"/>
      <c r="C45" s="61"/>
      <c r="D45" s="41"/>
      <c r="E45" s="48"/>
      <c r="F45" s="48"/>
      <c r="G45" s="48"/>
      <c r="H45" s="48"/>
      <c r="I45" s="41"/>
      <c r="J45" s="41"/>
    </row>
    <row r="46" spans="1:9" ht="18.75" customHeight="1">
      <c r="A46" s="53"/>
      <c r="B46" s="54"/>
      <c r="C46" s="54"/>
      <c r="D46" s="54"/>
      <c r="E46" s="54"/>
      <c r="F46" s="54"/>
      <c r="G46" s="54"/>
      <c r="H46" s="54"/>
      <c r="I46" s="54"/>
    </row>
    <row r="47" spans="1:9" ht="18.75" customHeight="1">
      <c r="A47" s="53"/>
      <c r="B47" s="54"/>
      <c r="C47" s="54"/>
      <c r="D47" s="54"/>
      <c r="E47" s="54"/>
      <c r="F47" s="54"/>
      <c r="G47" s="54"/>
      <c r="H47" s="54"/>
      <c r="I47" s="54"/>
    </row>
    <row r="48" spans="1:9" ht="18.75" customHeight="1">
      <c r="A48" s="53"/>
      <c r="B48" s="54"/>
      <c r="C48" s="54"/>
      <c r="D48" s="54"/>
      <c r="E48" s="54"/>
      <c r="F48" s="54"/>
      <c r="G48" s="54"/>
      <c r="H48" s="54"/>
      <c r="I48" s="54"/>
    </row>
    <row r="49" spans="1:9" ht="18.75" customHeight="1">
      <c r="A49" s="53"/>
      <c r="B49" s="54"/>
      <c r="C49" s="54"/>
      <c r="D49" s="54"/>
      <c r="E49" s="54"/>
      <c r="F49" s="54"/>
      <c r="G49" s="54"/>
      <c r="H49" s="54"/>
      <c r="I49" s="54"/>
    </row>
    <row r="50" spans="1:10" s="57" customFormat="1" ht="18.75" customHeight="1">
      <c r="A50" s="53"/>
      <c r="B50" s="55"/>
      <c r="C50" s="56">
        <f>COUNTIF(C3:C46,"&gt;=5")</f>
        <v>35</v>
      </c>
      <c r="D50" s="56">
        <f aca="true" t="shared" si="2" ref="D50:I50">COUNTIF(D3:D46,"&gt;=5")</f>
        <v>31</v>
      </c>
      <c r="E50" s="56">
        <f t="shared" si="2"/>
        <v>28</v>
      </c>
      <c r="F50" s="56">
        <f t="shared" si="2"/>
        <v>12</v>
      </c>
      <c r="G50" s="56">
        <f t="shared" si="2"/>
        <v>34</v>
      </c>
      <c r="H50" s="56">
        <f t="shared" si="2"/>
        <v>32</v>
      </c>
      <c r="I50" s="56">
        <f t="shared" si="2"/>
        <v>23</v>
      </c>
      <c r="J50" s="56">
        <f>COUNTIF(J3:J46,"&gt;=30")</f>
        <v>25</v>
      </c>
    </row>
    <row r="51" spans="1:10" s="52" customFormat="1" ht="18.75" customHeight="1">
      <c r="A51" s="58"/>
      <c r="B51" s="59"/>
      <c r="C51" s="51">
        <f aca="true" t="shared" si="3" ref="C51:J51">COUNT(C3:C46)</f>
        <v>39</v>
      </c>
      <c r="D51" s="51">
        <f t="shared" si="3"/>
        <v>39</v>
      </c>
      <c r="E51" s="51">
        <f t="shared" si="3"/>
        <v>39</v>
      </c>
      <c r="F51" s="51">
        <f t="shared" si="3"/>
        <v>39</v>
      </c>
      <c r="G51" s="51">
        <f t="shared" si="3"/>
        <v>39</v>
      </c>
      <c r="H51" s="51">
        <f t="shared" si="3"/>
        <v>39</v>
      </c>
      <c r="I51" s="51">
        <f t="shared" si="3"/>
        <v>39</v>
      </c>
      <c r="J51" s="51">
        <f t="shared" si="3"/>
        <v>39</v>
      </c>
    </row>
    <row r="52" spans="1:10" s="52" customFormat="1" ht="18.75" customHeight="1">
      <c r="A52" s="53"/>
      <c r="B52" s="59"/>
      <c r="C52" s="68">
        <f aca="true" t="shared" si="4" ref="C52:J52">C50/C51*100</f>
        <v>89.74358974358975</v>
      </c>
      <c r="D52" s="68">
        <f t="shared" si="4"/>
        <v>79.48717948717949</v>
      </c>
      <c r="E52" s="68">
        <f t="shared" si="4"/>
        <v>71.7948717948718</v>
      </c>
      <c r="F52" s="68">
        <f t="shared" si="4"/>
        <v>30.76923076923077</v>
      </c>
      <c r="G52" s="68">
        <f t="shared" si="4"/>
        <v>87.17948717948718</v>
      </c>
      <c r="H52" s="68">
        <f t="shared" si="4"/>
        <v>82.05128205128204</v>
      </c>
      <c r="I52" s="68">
        <f t="shared" si="4"/>
        <v>58.97435897435898</v>
      </c>
      <c r="J52" s="68">
        <f t="shared" si="4"/>
        <v>64.1025641025641</v>
      </c>
    </row>
    <row r="53" spans="1:9" ht="18.75" customHeight="1">
      <c r="A53" s="53"/>
      <c r="B53" s="54"/>
      <c r="C53" s="54"/>
      <c r="D53" s="54"/>
      <c r="E53" s="54"/>
      <c r="F53" s="54"/>
      <c r="G53" s="54"/>
      <c r="H53" s="54"/>
      <c r="I53" s="54"/>
    </row>
    <row r="54" spans="1:9" ht="18.75" customHeight="1">
      <c r="A54" s="53"/>
      <c r="B54" s="54"/>
      <c r="C54" s="54"/>
      <c r="D54" s="54"/>
      <c r="E54" s="54"/>
      <c r="F54" s="54"/>
      <c r="G54" s="54"/>
      <c r="H54" s="54"/>
      <c r="I54" s="54"/>
    </row>
    <row r="55" spans="1:9" ht="18.75" customHeight="1">
      <c r="A55" s="53"/>
      <c r="B55" s="54"/>
      <c r="C55" s="54"/>
      <c r="D55" s="54"/>
      <c r="E55" s="54"/>
      <c r="F55" s="54"/>
      <c r="G55" s="54"/>
      <c r="H55" s="54"/>
      <c r="I55" s="54"/>
    </row>
    <row r="56" spans="1:9" ht="18.75" customHeight="1">
      <c r="A56" s="53"/>
      <c r="B56" s="54"/>
      <c r="C56" s="54"/>
      <c r="D56" s="54"/>
      <c r="E56" s="54"/>
      <c r="F56" s="54"/>
      <c r="G56" s="54"/>
      <c r="H56" s="54"/>
      <c r="I56" s="54"/>
    </row>
    <row r="57" spans="1:9" ht="18.75" customHeight="1">
      <c r="A57" s="53"/>
      <c r="B57" s="59"/>
      <c r="C57" s="54"/>
      <c r="D57" s="54"/>
      <c r="E57" s="54"/>
      <c r="F57" s="54"/>
      <c r="G57" s="54"/>
      <c r="H57" s="54"/>
      <c r="I57" s="54"/>
    </row>
    <row r="58" spans="1:9" ht="18.75" customHeight="1">
      <c r="A58" s="53"/>
      <c r="B58" s="54"/>
      <c r="C58" s="54"/>
      <c r="D58" s="54"/>
      <c r="E58" s="54"/>
      <c r="F58" s="54"/>
      <c r="G58" s="54"/>
      <c r="H58" s="54"/>
      <c r="I58" s="54"/>
    </row>
    <row r="59" spans="1:9" ht="18.75" customHeight="1">
      <c r="A59" s="53"/>
      <c r="B59" s="54"/>
      <c r="C59" s="54"/>
      <c r="D59" s="54"/>
      <c r="E59" s="54"/>
      <c r="F59" s="54"/>
      <c r="G59" s="54"/>
      <c r="H59" s="54"/>
      <c r="I59" s="54"/>
    </row>
    <row r="60" spans="1:9" ht="18.75" customHeight="1">
      <c r="A60" s="53"/>
      <c r="B60" s="54"/>
      <c r="C60" s="54"/>
      <c r="D60" s="54"/>
      <c r="E60" s="54"/>
      <c r="F60" s="54"/>
      <c r="G60" s="54"/>
      <c r="H60" s="54"/>
      <c r="I60" s="54"/>
    </row>
    <row r="61" spans="1:9" ht="18.75" customHeight="1">
      <c r="A61" s="53"/>
      <c r="B61" s="54"/>
      <c r="C61" s="54"/>
      <c r="D61" s="54"/>
      <c r="E61" s="54"/>
      <c r="F61" s="54"/>
      <c r="G61" s="54"/>
      <c r="H61" s="54"/>
      <c r="I61" s="54"/>
    </row>
    <row r="62" spans="1:9" ht="18.75" customHeight="1">
      <c r="A62" s="53"/>
      <c r="B62" s="59"/>
      <c r="C62" s="54"/>
      <c r="D62" s="54"/>
      <c r="E62" s="54"/>
      <c r="F62" s="54"/>
      <c r="G62" s="54"/>
      <c r="H62" s="54"/>
      <c r="I62" s="54"/>
    </row>
    <row r="63" spans="1:9" ht="18.75" customHeight="1">
      <c r="A63" s="53"/>
      <c r="B63" s="54"/>
      <c r="C63" s="54"/>
      <c r="D63" s="54"/>
      <c r="E63" s="54"/>
      <c r="F63" s="54"/>
      <c r="G63" s="54"/>
      <c r="H63" s="54"/>
      <c r="I63" s="54"/>
    </row>
    <row r="64" spans="1:9" ht="18.75" customHeight="1">
      <c r="A64" s="53"/>
      <c r="B64" s="54"/>
      <c r="C64" s="54"/>
      <c r="D64" s="54"/>
      <c r="E64" s="54"/>
      <c r="F64" s="54"/>
      <c r="G64" s="54"/>
      <c r="H64" s="54"/>
      <c r="I64" s="54"/>
    </row>
  </sheetData>
  <sheetProtection/>
  <mergeCells count="2">
    <mergeCell ref="A1:B1"/>
    <mergeCell ref="C1:J1"/>
  </mergeCells>
  <printOptions/>
  <pageMargins left="0.5" right="0.25" top="0.5" bottom="0.25" header="0.196850393700787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Admin</cp:lastModifiedBy>
  <cp:lastPrinted>2016-12-21T08:13:55Z</cp:lastPrinted>
  <dcterms:created xsi:type="dcterms:W3CDTF">2011-11-11T09:05:09Z</dcterms:created>
  <dcterms:modified xsi:type="dcterms:W3CDTF">2016-12-23T01:56:34Z</dcterms:modified>
  <cp:category/>
  <cp:version/>
  <cp:contentType/>
  <cp:contentStatus/>
</cp:coreProperties>
</file>