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8865" windowHeight="3990" tabRatio="826" firstSheet="1" activeTab="1"/>
  </bookViews>
  <sheets>
    <sheet name="StartUp" sheetId="1" state="veryHidden" r:id="rId1"/>
    <sheet name="SLtoan khoi" sheetId="2" r:id="rId2"/>
    <sheet name="BC So" sheetId="3" r:id="rId3"/>
    <sheet name="cao thap cac mon" sheetId="4" r:id="rId4"/>
    <sheet name="Cao nhat mon" sheetId="5" r:id="rId5"/>
    <sheet name="Thap nhat mon)" sheetId="6" r:id="rId6"/>
    <sheet name="Toan khoi" sheetId="7" r:id="rId7"/>
    <sheet name="12A" sheetId="8" r:id="rId8"/>
    <sheet name="12B" sheetId="9" r:id="rId9"/>
    <sheet name="12C" sheetId="10" r:id="rId10"/>
    <sheet name="12D" sheetId="11" r:id="rId11"/>
    <sheet name="12E" sheetId="12" r:id="rId12"/>
    <sheet name="12G" sheetId="13" r:id="rId13"/>
    <sheet name="12H" sheetId="14" r:id="rId14"/>
    <sheet name="12I" sheetId="15" r:id="rId15"/>
    <sheet name="00000000" sheetId="16" state="veryHidden" r:id="rId16"/>
    <sheet name="XL4Poppy" sheetId="17" state="veryHidden" r:id="rId17"/>
  </sheets>
  <externalReferences>
    <externalReference r:id="rId20"/>
  </externalReferences>
  <definedNames>
    <definedName name="_Builtin0">'XL4Poppy'!$C$4</definedName>
    <definedName name="_Builtin0">'XL4Poppy'!$C$4</definedName>
    <definedName name="_xlnm._FilterDatabase" localSheetId="6" hidden="1">'Toan khoi'!$A$4:$P$272</definedName>
    <definedName name="Bust">'XL4Poppy'!$C$31</definedName>
    <definedName name="Continue">'XL4Poppy'!$C$9</definedName>
    <definedName name="Document_array" localSheetId="16">{"Book1","khoi12.xls"}</definedName>
    <definedName name="Documents_array">'XL4Poppy'!$B$1:$B$16</definedName>
    <definedName name="Hello">'XL4Poppy'!$A$15</definedName>
    <definedName name="Key1" localSheetId="16">#REF!</definedName>
    <definedName name="Key1">'12G'!#REF!</definedName>
    <definedName name="Key2" localSheetId="16">#REF!</definedName>
    <definedName name="Key2">'12G'!#REF!</definedName>
    <definedName name="Key3">'12G'!#REF!</definedName>
    <definedName name="MakeIt">'XL4Poppy'!$A$26</definedName>
    <definedName name="Morning">'XL4Poppy'!$C$39</definedName>
    <definedName name="Poppy">'XL4Poppy'!$C$27</definedName>
    <definedName name="_xlnm.Print_Titles" localSheetId="7">'12A'!$1:$2</definedName>
    <definedName name="_xlnm.Print_Titles" localSheetId="8">'12B'!$1:$2</definedName>
    <definedName name="_xlnm.Print_Titles" localSheetId="9">'12C'!$1:$2</definedName>
    <definedName name="_xlnm.Print_Titles" localSheetId="10">'12D'!$1:$2</definedName>
    <definedName name="_xlnm.Print_Titles" localSheetId="11">'12E'!$1:$2</definedName>
    <definedName name="_xlnm.Print_Titles" localSheetId="12">'12G'!$1:$2</definedName>
    <definedName name="_xlnm.Print_Titles" localSheetId="13">'12H'!$1:$2</definedName>
    <definedName name="_xlnm.Print_Titles" localSheetId="14">'12I'!$1:$2</definedName>
  </definedNames>
  <calcPr fullCalcOnLoad="1"/>
</workbook>
</file>

<file path=xl/sharedStrings.xml><?xml version="1.0" encoding="utf-8"?>
<sst xmlns="http://schemas.openxmlformats.org/spreadsheetml/2006/main" count="1460" uniqueCount="385">
  <si>
    <t>TT</t>
  </si>
  <si>
    <t>Hä vµ tªn</t>
  </si>
  <si>
    <t>Anh</t>
  </si>
  <si>
    <t>To¸n</t>
  </si>
  <si>
    <t>Tæng</t>
  </si>
  <si>
    <t>Sinh</t>
  </si>
  <si>
    <t>Líp</t>
  </si>
  <si>
    <t>XT</t>
  </si>
  <si>
    <t>Tû lÖ</t>
  </si>
  <si>
    <t>%</t>
  </si>
  <si>
    <t>XL</t>
  </si>
  <si>
    <t>GV</t>
  </si>
  <si>
    <t>B¸o c¸o chÊt l­îng kiÓm tra</t>
  </si>
  <si>
    <t>§iÓm 0</t>
  </si>
  <si>
    <t>Tõ 9 ®Õn 10</t>
  </si>
  <si>
    <t>Tæng céng</t>
  </si>
  <si>
    <t>Ghi chó</t>
  </si>
  <si>
    <t>12A</t>
  </si>
  <si>
    <t>12B</t>
  </si>
  <si>
    <t>12C</t>
  </si>
  <si>
    <t>12D</t>
  </si>
  <si>
    <t>12E</t>
  </si>
  <si>
    <t>12G</t>
  </si>
  <si>
    <t>12H</t>
  </si>
  <si>
    <t>12I</t>
  </si>
  <si>
    <t>Hãa</t>
  </si>
  <si>
    <t>Văn</t>
  </si>
  <si>
    <t>Ghi chó: Häc sinh bá thi theo m«n kh«ng lý do 0 ®iÓm</t>
  </si>
  <si>
    <t>Lý</t>
  </si>
  <si>
    <t>§Þa</t>
  </si>
  <si>
    <t>Sö</t>
  </si>
  <si>
    <t>XÕp lo¹i theo m«n</t>
  </si>
  <si>
    <t>Tõ 2,25 ®Õn 3</t>
  </si>
  <si>
    <t>Tõ 3,25 ®Õn 4</t>
  </si>
  <si>
    <t>Tæng &lt;5</t>
  </si>
  <si>
    <t>Tõ 5 ®Õn 7</t>
  </si>
  <si>
    <t>Tõ 7 ®Õn 9</t>
  </si>
  <si>
    <t>Tõ 0,25 ®Õn1</t>
  </si>
  <si>
    <t>Tõ 1,25 ®Õn 2</t>
  </si>
  <si>
    <t>M«n V¨n</t>
  </si>
  <si>
    <t>§iÓm 10</t>
  </si>
  <si>
    <t>Họ và tên</t>
  </si>
  <si>
    <t>Toán</t>
  </si>
  <si>
    <t>Hóa</t>
  </si>
  <si>
    <t>Sử</t>
  </si>
  <si>
    <t>Địa</t>
  </si>
  <si>
    <t>Tổng</t>
  </si>
  <si>
    <t>Lớp</t>
  </si>
  <si>
    <t>Tổng số học sinh có điểm thi môn &gt;=5</t>
  </si>
  <si>
    <t>Tổng số học sinh dự thi toàn khối</t>
  </si>
  <si>
    <t xml:space="preserve">Tỷ lệ % toàn khối </t>
  </si>
  <si>
    <t>Cao Xuân An</t>
  </si>
  <si>
    <t>B</t>
  </si>
  <si>
    <t>Hà Tuấn Anh</t>
  </si>
  <si>
    <t>G</t>
  </si>
  <si>
    <t>Hoàng Thị Quỳnh Anh</t>
  </si>
  <si>
    <t>Nguyễn Vân Anh</t>
  </si>
  <si>
    <t>C</t>
  </si>
  <si>
    <t>Nguyễn Thị Phương Anh</t>
  </si>
  <si>
    <t>D</t>
  </si>
  <si>
    <t>Phạm Thị Vân Anh</t>
  </si>
  <si>
    <t>Trần Thị Chung Anh</t>
  </si>
  <si>
    <t>Vũ Đức Anh</t>
  </si>
  <si>
    <t>A</t>
  </si>
  <si>
    <t>Vũ Thị Ngọc Anh</t>
  </si>
  <si>
    <t>I</t>
  </si>
  <si>
    <t>Lương Ngọc Ánh</t>
  </si>
  <si>
    <t>E</t>
  </si>
  <si>
    <t>Nguyễn Thị Ngọc Ánh</t>
  </si>
  <si>
    <t>Vũ Thị Ánh</t>
  </si>
  <si>
    <t>Vũ Xuân Ba</t>
  </si>
  <si>
    <t>Vũ Xuân Bách</t>
  </si>
  <si>
    <t>Đoàn Văn Bản</t>
  </si>
  <si>
    <t>Nguyễn Văn Bắc</t>
  </si>
  <si>
    <t>H</t>
  </si>
  <si>
    <t>Vũ Thị Ngọc Bích</t>
  </si>
  <si>
    <t>Kiếu Văn Ân Bình</t>
  </si>
  <si>
    <t>Trần Thị Bình</t>
  </si>
  <si>
    <t>Trần Văn Bình</t>
  </si>
  <si>
    <t>Ngô Văn Bính</t>
  </si>
  <si>
    <t>Đoàn Văn Ca</t>
  </si>
  <si>
    <t>Nguyễn Văn Cần</t>
  </si>
  <si>
    <t>Vũ Thị Châm</t>
  </si>
  <si>
    <t>Nguyễn Vân Chi</t>
  </si>
  <si>
    <t>Nguyễn Thị Chi</t>
  </si>
  <si>
    <t>Phạm Thị Linh Chi</t>
  </si>
  <si>
    <t>Phạm Minh Chí</t>
  </si>
  <si>
    <t>Tạ Quang Chiến</t>
  </si>
  <si>
    <t>Lương Xuân Chinh</t>
  </si>
  <si>
    <t>Nguyễn Thị Kiều Chinh</t>
  </si>
  <si>
    <t>Nguyễn Ngọc Chuyên</t>
  </si>
  <si>
    <t>Lương Thành Công</t>
  </si>
  <si>
    <t>Đào Thị Kim Cúc</t>
  </si>
  <si>
    <t>Phạm Thị Cúc</t>
  </si>
  <si>
    <t>Trần Quốc Cường</t>
  </si>
  <si>
    <t>Vũ Đức Cường</t>
  </si>
  <si>
    <t>Vũ Thế Cường</t>
  </si>
  <si>
    <t>Hà Toàn Diện</t>
  </si>
  <si>
    <t>Trần Văn Diệp</t>
  </si>
  <si>
    <t>Đinh Tiên Dung</t>
  </si>
  <si>
    <t>Ngô Thị Dung</t>
  </si>
  <si>
    <t>Trần Thị Kim Dung</t>
  </si>
  <si>
    <t>Cao Anh Dũng</t>
  </si>
  <si>
    <t>Vũ Tiến Dũng</t>
  </si>
  <si>
    <t>Bùi Văn Duy</t>
  </si>
  <si>
    <t>Nguyễn Văn Duy</t>
  </si>
  <si>
    <t>Ngô Thị Phương Duyên</t>
  </si>
  <si>
    <t>Đặng Tuấn Đạt</t>
  </si>
  <si>
    <t>Tống Mạnh Đạt</t>
  </si>
  <si>
    <t>Vũ Văn Đạt</t>
  </si>
  <si>
    <t>Vũ Tiến Đạt</t>
  </si>
  <si>
    <t>Cao Minh Đăng</t>
  </si>
  <si>
    <t>Bùi Vũ Bích Điệp</t>
  </si>
  <si>
    <t>Trương Văn Điệu</t>
  </si>
  <si>
    <t>Vũ Văn Định</t>
  </si>
  <si>
    <t>Lê Văn Đỗ</t>
  </si>
  <si>
    <t>Nguyễn Tiến Đông</t>
  </si>
  <si>
    <t>Nguyễn Đức Đồng</t>
  </si>
  <si>
    <t>Nguyễn Minh Đức</t>
  </si>
  <si>
    <t>Lưu Thị Giang</t>
  </si>
  <si>
    <t>Nguyễn Văn Giang</t>
  </si>
  <si>
    <t>Đoàn Thị Hà</t>
  </si>
  <si>
    <t>Trần Thu Hà</t>
  </si>
  <si>
    <t>Trần Thị Thu Hà</t>
  </si>
  <si>
    <t>Vũ Thị Hà</t>
  </si>
  <si>
    <t>Vũ Đình Hà</t>
  </si>
  <si>
    <t>Phạm Ngọc Hải</t>
  </si>
  <si>
    <t>Hà Thị Hồng Hảo</t>
  </si>
  <si>
    <t>Đào Thị Thu Hằng</t>
  </si>
  <si>
    <t>Phạm Thị Thu Hằng</t>
  </si>
  <si>
    <t>Vũ Thị Hằng</t>
  </si>
  <si>
    <t>Vũ Tạ Thu Hằng</t>
  </si>
  <si>
    <t>Tạ Thị Hiên</t>
  </si>
  <si>
    <t>Trần Thị Hiên</t>
  </si>
  <si>
    <t>Đoàn Thị Hiền</t>
  </si>
  <si>
    <t>Mai Thu Hiền</t>
  </si>
  <si>
    <t>Đồng Tiến Hiệp</t>
  </si>
  <si>
    <t>Ngô Văn Hiệp</t>
  </si>
  <si>
    <t>Nguyễn Trung Hiếu</t>
  </si>
  <si>
    <t>Nguyễn Văn Hiệu</t>
  </si>
  <si>
    <t>Đoàn Thị Hoa</t>
  </si>
  <si>
    <t>Ngô Thị Hoài</t>
  </si>
  <si>
    <t>Đặng Văn Hoan</t>
  </si>
  <si>
    <t>Đỗ Huy Hoàng</t>
  </si>
  <si>
    <t>Vũ Văn Hoàng</t>
  </si>
  <si>
    <t>Đồng Đại Học</t>
  </si>
  <si>
    <t>Nguyễn Thị Hồng</t>
  </si>
  <si>
    <t>Trần Thị Huê</t>
  </si>
  <si>
    <t>Hà Thị Huệ</t>
  </si>
  <si>
    <t>Nguyễn Việt Hùng</t>
  </si>
  <si>
    <t>Vũ Việt Hùng</t>
  </si>
  <si>
    <t>Hoàng Quốc Huy</t>
  </si>
  <si>
    <t>Nguyễn Văn Huy</t>
  </si>
  <si>
    <t>Đinh Khánh Huyền</t>
  </si>
  <si>
    <t>Mai Thanh Huyền</t>
  </si>
  <si>
    <t>Trần Thị Thu Huyền</t>
  </si>
  <si>
    <t>Vũ Đình Hưng</t>
  </si>
  <si>
    <t>Vũ Thế Hưng</t>
  </si>
  <si>
    <t>Đoàn Thị Thu Hương</t>
  </si>
  <si>
    <t>Hà Thị Thu Hương</t>
  </si>
  <si>
    <t>Nguyễn Thị Hương</t>
  </si>
  <si>
    <t>Trần Thị Hương</t>
  </si>
  <si>
    <t>Mai Thị Hường</t>
  </si>
  <si>
    <t>Phan Đức Kế</t>
  </si>
  <si>
    <t>Nguyễn Công Khải</t>
  </si>
  <si>
    <t>Đồng Trọng Khiêm</t>
  </si>
  <si>
    <t>Phạm Trọng Khôi</t>
  </si>
  <si>
    <t>Trần Trung Kiên</t>
  </si>
  <si>
    <t>Vũ Thị Kiều</t>
  </si>
  <si>
    <t>Ngô Bá Hoàng Lam</t>
  </si>
  <si>
    <t>Nguyễn Thị Ngọc Lan</t>
  </si>
  <si>
    <t>Nguyễn Nhật Lệ</t>
  </si>
  <si>
    <t>Nguyễn Thị Liên</t>
  </si>
  <si>
    <t>Vũ Hương Liên</t>
  </si>
  <si>
    <t>Đỗ Diệu Linh</t>
  </si>
  <si>
    <t>Phạm Thị Mỹ Linh</t>
  </si>
  <si>
    <t>Trần Thị Linh</t>
  </si>
  <si>
    <t>Đào Thế Long</t>
  </si>
  <si>
    <t>Trần Đức Long</t>
  </si>
  <si>
    <t>Vũ Duy Luận</t>
  </si>
  <si>
    <t>Trần Văn Lực</t>
  </si>
  <si>
    <t>Trần Thị Ly</t>
  </si>
  <si>
    <t>Trần Thị Lý</t>
  </si>
  <si>
    <t>Tạ Thị Thanh Mai</t>
  </si>
  <si>
    <t>Trần Thị Thùy Mai</t>
  </si>
  <si>
    <t>Vũ Tiến Mạnh</t>
  </si>
  <si>
    <t>Đoàn Thị Trà Mi</t>
  </si>
  <si>
    <t>Đỗ Thị Bình Minh</t>
  </si>
  <si>
    <t>Nguyễn Tấn Minh</t>
  </si>
  <si>
    <t>Trương Văn Minh</t>
  </si>
  <si>
    <t>Đồng Thị Trà My</t>
  </si>
  <si>
    <t>Nguyễn Trà My</t>
  </si>
  <si>
    <t>Đào Văn Nam</t>
  </si>
  <si>
    <t>Đỗ Văn Nam</t>
  </si>
  <si>
    <t>Hà Phương Nam</t>
  </si>
  <si>
    <t>Lê Văn Nam</t>
  </si>
  <si>
    <t>Ngô Bá Nam</t>
  </si>
  <si>
    <t>Phạm Văn Nam</t>
  </si>
  <si>
    <t>Phạm Hoàng Nam</t>
  </si>
  <si>
    <t>Bùi Thanh Nga</t>
  </si>
  <si>
    <t>Ngô Thị Nga</t>
  </si>
  <si>
    <t>Trần Thị Nga</t>
  </si>
  <si>
    <t>Vũ Thị Nga</t>
  </si>
  <si>
    <t>Đoàn Thị Hồng Ngát</t>
  </si>
  <si>
    <t>Đỗ Thị Ngân</t>
  </si>
  <si>
    <t>Đoàn Đình Nghĩa</t>
  </si>
  <si>
    <t>Hà Thị Ngọc</t>
  </si>
  <si>
    <t>Lê Thị Ngọc</t>
  </si>
  <si>
    <t>Mai Thị Hồng Ngọc</t>
  </si>
  <si>
    <t>Trần Thị Ngọc</t>
  </si>
  <si>
    <t>Vũ Thị Nhài</t>
  </si>
  <si>
    <t>Đoàn Thị Nhàn</t>
  </si>
  <si>
    <t>Nguyễn Thị Thanh Nhàn</t>
  </si>
  <si>
    <t>Phạm Thành Nhất</t>
  </si>
  <si>
    <t>Nguyễn Đức Nhật</t>
  </si>
  <si>
    <t>Trần Trọng Nhật</t>
  </si>
  <si>
    <t>Đào Thị Nhung</t>
  </si>
  <si>
    <t>Lê Thị Phương Nhung</t>
  </si>
  <si>
    <t>Phạm Thị Nhung</t>
  </si>
  <si>
    <t>Trần Thị Hồng Nhung</t>
  </si>
  <si>
    <t>Vũ Tố Như</t>
  </si>
  <si>
    <t>Trần Thị Oanh</t>
  </si>
  <si>
    <t>Cao Thanh Phán</t>
  </si>
  <si>
    <t>Ngô Bá Phụng</t>
  </si>
  <si>
    <t>Trần Hữu Phước</t>
  </si>
  <si>
    <t>Hoàng Thị Thu Phương</t>
  </si>
  <si>
    <t>Nguyễn Thị Phương</t>
  </si>
  <si>
    <t>Vũ Thị Phương</t>
  </si>
  <si>
    <t>Hoàng Thị Kim Phượng</t>
  </si>
  <si>
    <t>Phạm Lê Mạnh Quang</t>
  </si>
  <si>
    <t>Vũ Văn Quang</t>
  </si>
  <si>
    <t>Vũ Minh Quân</t>
  </si>
  <si>
    <t>Bùi Ngọc Quý</t>
  </si>
  <si>
    <t>Đoàn Thị Quyên</t>
  </si>
  <si>
    <t>Trần Thị Quyên</t>
  </si>
  <si>
    <t>Đoàn Thị Thúy Quỳnh</t>
  </si>
  <si>
    <t>Lê Thị Thuý Quỳnh</t>
  </si>
  <si>
    <t>Trương Thị Như Quỳnh</t>
  </si>
  <si>
    <t>Bùi Vũ Quang Sáng</t>
  </si>
  <si>
    <t>Lương Quang Sáng</t>
  </si>
  <si>
    <t>Phạm Thị Soan</t>
  </si>
  <si>
    <t>Nguyễn Văn Sơn</t>
  </si>
  <si>
    <t>Phan Ngọc Sơn</t>
  </si>
  <si>
    <t>Trần Quốc Sơn</t>
  </si>
  <si>
    <t>Hoàng Văn Tám</t>
  </si>
  <si>
    <t>Tô Đình Tâm</t>
  </si>
  <si>
    <t>Trần Thị Tâm</t>
  </si>
  <si>
    <t>Bùi Thị Thanh</t>
  </si>
  <si>
    <t>Trương Công Thành</t>
  </si>
  <si>
    <t>Nguyễn Phương Thảo</t>
  </si>
  <si>
    <t>Vũ Thu Thảo</t>
  </si>
  <si>
    <t>Nguyễn Thị Thắm</t>
  </si>
  <si>
    <t>Trần Thị Hồng Thắm</t>
  </si>
  <si>
    <t>Trần Thị Thắm</t>
  </si>
  <si>
    <t>Đồng Ngọc Thắng</t>
  </si>
  <si>
    <t>Lê Văn Thắng</t>
  </si>
  <si>
    <t>Nguyễn Đức Thắng</t>
  </si>
  <si>
    <t>Vũ Đức Thắng</t>
  </si>
  <si>
    <t>Ngô Đức Thặng</t>
  </si>
  <si>
    <t>Vũ Văn Thi</t>
  </si>
  <si>
    <t>Nguyễn Văn Thiên</t>
  </si>
  <si>
    <t>Đoàn Văn Thịnh</t>
  </si>
  <si>
    <t>Lê Đức Thịnh</t>
  </si>
  <si>
    <t>Phạm Đức Thịnh</t>
  </si>
  <si>
    <t>Vũ Đức Thọ</t>
  </si>
  <si>
    <t>Nguyễn Thị Kim Thoa</t>
  </si>
  <si>
    <t>Nguyễn Thị Thơm</t>
  </si>
  <si>
    <t>Trần Thị Thơm</t>
  </si>
  <si>
    <t>Nguyễn Đức Thuân</t>
  </si>
  <si>
    <t>Bùi Văn Thuấn</t>
  </si>
  <si>
    <t>Ngô Thị Thùy</t>
  </si>
  <si>
    <t>Nguyễn Thị Thùy</t>
  </si>
  <si>
    <t>Trần Thị Thu Thùy</t>
  </si>
  <si>
    <t>Nguyễn Thị Minh Thư</t>
  </si>
  <si>
    <t>Phạm Thị Thư</t>
  </si>
  <si>
    <t>Nguyễn Thị Thương</t>
  </si>
  <si>
    <t>Đỗ Văn Tiến</t>
  </si>
  <si>
    <t>Nguyễn Trung Tín</t>
  </si>
  <si>
    <t>Phạm Mạnh Tín</t>
  </si>
  <si>
    <t>Ninh Chung Tình</t>
  </si>
  <si>
    <t>Bùi Công Tỉnh</t>
  </si>
  <si>
    <t>Cao Xuân Tỉnh</t>
  </si>
  <si>
    <t>Lê Kim Toàn</t>
  </si>
  <si>
    <t>Nguyễn Văn Toàn</t>
  </si>
  <si>
    <t>Trần Quốc Toản</t>
  </si>
  <si>
    <t>Ngô Thị Trang</t>
  </si>
  <si>
    <t>Nguyễn Thị Trang</t>
  </si>
  <si>
    <t>Nguyễn Thị Thu Trang</t>
  </si>
  <si>
    <t>Nguyễn Thu Trang</t>
  </si>
  <si>
    <t>Phạm Thị Trang</t>
  </si>
  <si>
    <t>Trần Thị Trang</t>
  </si>
  <si>
    <t>Vũ Thị Mai Trang</t>
  </si>
  <si>
    <t>Vũ Huyền Trang</t>
  </si>
  <si>
    <t>Trần Văn Triển</t>
  </si>
  <si>
    <t>Đỗ Khánh Trình</t>
  </si>
  <si>
    <t>Lương Xuân Trình</t>
  </si>
  <si>
    <t>Đoàn Trung Trọng</t>
  </si>
  <si>
    <t>Nguyễn Văn Trung</t>
  </si>
  <si>
    <t>Đoàn Văn Trường</t>
  </si>
  <si>
    <t>Trần Văn Trường</t>
  </si>
  <si>
    <t>Vũ Xuân Trường</t>
  </si>
  <si>
    <t>Vũ Đình Trường</t>
  </si>
  <si>
    <t>Phạm Văn Trưởng</t>
  </si>
  <si>
    <t>Nguyễn Ngọc Tú</t>
  </si>
  <si>
    <t>Nguyễn Văn Tuấn</t>
  </si>
  <si>
    <t>Trần Văn Tuấn</t>
  </si>
  <si>
    <t>Nguyễn Văn Tuyền</t>
  </si>
  <si>
    <t>Phạm Thị Thanh Tươi</t>
  </si>
  <si>
    <t>Nguyễn Thị Thu Uyên</t>
  </si>
  <si>
    <t>Trần Thị Thu Uyên</t>
  </si>
  <si>
    <t>Vũ Thị Uyên</t>
  </si>
  <si>
    <t>Nguyễn Thành Văn</t>
  </si>
  <si>
    <t>Trần Thị Vân</t>
  </si>
  <si>
    <t>Lương Quốc Việt</t>
  </si>
  <si>
    <t>Nguyễn Hoàng Việt</t>
  </si>
  <si>
    <t>Phạm Đức Việt</t>
  </si>
  <si>
    <t>Đào Văn Vịnh</t>
  </si>
  <si>
    <t>Nguyễn Thị Xuân</t>
  </si>
  <si>
    <t>GDCD</t>
  </si>
  <si>
    <t>Năm học 2015-2106</t>
  </si>
  <si>
    <t>BẢN TỔNG HỢP ĐIỂM THI KHỐI 12 GIỮA HỌC KỲ I</t>
  </si>
  <si>
    <t>TBTN</t>
  </si>
  <si>
    <t>TBXH</t>
  </si>
  <si>
    <t>Lớp 12B</t>
  </si>
  <si>
    <t>Lớp 12D</t>
  </si>
  <si>
    <t>Lớp 12C</t>
  </si>
  <si>
    <t>Lớp 12E</t>
  </si>
  <si>
    <t>Lớp 12G</t>
  </si>
  <si>
    <t>Lớp 12H</t>
  </si>
  <si>
    <t>Lớp 12I</t>
  </si>
  <si>
    <t>Lớp 12A</t>
  </si>
  <si>
    <t>Thiếu bài Sinh</t>
  </si>
  <si>
    <t xml:space="preserve">M«n To¸n      (TBTL)   </t>
  </si>
  <si>
    <t xml:space="preserve">M«n Sinh         (TBTL)   </t>
  </si>
  <si>
    <t>HS cã tæng ®iÓm &gt;=30</t>
  </si>
  <si>
    <t>Lí</t>
  </si>
  <si>
    <t>Trùc Ninh, ngµy     th¸ng     n¨m 2016</t>
  </si>
  <si>
    <t>hiÖu tr­ëng</t>
  </si>
  <si>
    <t>Tæng ®iÓm thi c¸c m«n cao nhÊt khèi 12 (KHTN)</t>
  </si>
  <si>
    <t>Tæng ®iÓm thi c¸c m«n cao nhÊt khèi 12 (KHXH)</t>
  </si>
  <si>
    <t>Tæng ®iÓm thi c¸c m«n thÊp nhÊt khèi 12 (KHTN)</t>
  </si>
  <si>
    <t>Tæng ®iÓm thi c¸c m«n thÊp nhÊt khèi 12 (KHXH</t>
  </si>
  <si>
    <t>Danh s¸ch häc sinh tæng ®iÓm c¸c m«n cao nhÊt, thÊp nhÊt  khèi 12</t>
  </si>
  <si>
    <t>§iÓm V¨n</t>
  </si>
  <si>
    <t>§iÓm T.Anh</t>
  </si>
  <si>
    <t>§iÓm</t>
  </si>
  <si>
    <t>Cao nhÊt m«n V¨n khèi 12</t>
  </si>
  <si>
    <t>Cao nhÊt m«n To¸n khèi 12</t>
  </si>
  <si>
    <t>Cao nhÊt m«n Anh khèi 12</t>
  </si>
  <si>
    <t>Cao nhÊt m«n LÝ  líp 12</t>
  </si>
  <si>
    <t>Cao nhÊt m«n Sinh  líp 12</t>
  </si>
  <si>
    <t>Cao nhÊt m«n Hãa líp 12</t>
  </si>
  <si>
    <t>Cao nhÊt m«n Sö  líp 12</t>
  </si>
  <si>
    <t>Cao nhÊt m«n §Þa líp 12</t>
  </si>
  <si>
    <t>Cao nhÊt m«nGDCD  líp 12</t>
  </si>
  <si>
    <t>ThÊp nhÊt m«n V¨n khèi 12</t>
  </si>
  <si>
    <t>ThÊp nhÊt m«n To¸n khèi 12</t>
  </si>
  <si>
    <t>ThÊp nhÊt m«n Anh khèi 12</t>
  </si>
  <si>
    <t>ThÊp nhÊt m«n LÝ  líp 12</t>
  </si>
  <si>
    <t>ThÊp nhÊt m«n Hãa líp 12</t>
  </si>
  <si>
    <t>ThÊp nhÊt m«n Sinh  líp 12</t>
  </si>
  <si>
    <t>ThÊp nhÊt m«n Sö  líp 12</t>
  </si>
  <si>
    <t>ThÊp nhÊt m«n §Þa líp 12</t>
  </si>
  <si>
    <t>ThÊp nhÊt m«nGDCD  líp 12</t>
  </si>
  <si>
    <t>Danh s¸ch häc sinh cã ®iÓm cao nhÊt m«n thi  khèi 12</t>
  </si>
  <si>
    <t>Danh s¸ch häc sinh cã ®iÓm thÊp nhÊt m«n thi  khèi 12</t>
  </si>
  <si>
    <t xml:space="preserve">M«n Sö           (TBTL)   </t>
  </si>
  <si>
    <t xml:space="preserve">M«n §Þa          (TBTL)   </t>
  </si>
  <si>
    <t xml:space="preserve">M«n GDCD   (TBTL)   </t>
  </si>
  <si>
    <t xml:space="preserve">M«n V¨n        (TBTL)   </t>
  </si>
  <si>
    <t xml:space="preserve">M«n Anh        (TBTL)   </t>
  </si>
  <si>
    <t xml:space="preserve">M«n LÝ           (TBTL)   </t>
  </si>
  <si>
    <t xml:space="preserve">M«n Hãa        (TBTL)   </t>
  </si>
  <si>
    <t>SBD</t>
  </si>
  <si>
    <t>HỌC KÌ I NĂM HỌC 2016-2017</t>
  </si>
  <si>
    <t>0,25-1</t>
  </si>
  <si>
    <t>1,25-2</t>
  </si>
  <si>
    <t>2,25-3</t>
  </si>
  <si>
    <t>3,25-4</t>
  </si>
  <si>
    <t>4,25-4,75</t>
  </si>
  <si>
    <t>5-6,75</t>
  </si>
  <si>
    <t>7-8,75</t>
  </si>
  <si>
    <t>9-9.75</t>
  </si>
  <si>
    <t>tæng hîp KÕt qu¶ thi häc kú I  khèi 12 - N¨m häc 2016-2017</t>
  </si>
  <si>
    <t>Häc kú I n¨m häc 2016- 2017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</si>
</sst>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\-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4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.VnTime"/>
      <family val="2"/>
    </font>
    <font>
      <sz val="12"/>
      <name val=".VnTime"/>
      <family val="2"/>
    </font>
    <font>
      <sz val="8"/>
      <name val=".VnTime"/>
      <family val="2"/>
    </font>
    <font>
      <b/>
      <sz val="14"/>
      <name val=".VnTimeH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9"/>
      <name val=".VnTime"/>
      <family val="2"/>
    </font>
    <font>
      <b/>
      <sz val="10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2"/>
      <name val=".VnTime"/>
      <family val="2"/>
    </font>
    <font>
      <sz val="12"/>
      <color indexed="8"/>
      <name val=".VnTime"/>
      <family val="2"/>
    </font>
    <font>
      <sz val="14"/>
      <name val="Times New Roman"/>
      <family val="1"/>
    </font>
    <font>
      <i/>
      <sz val="14"/>
      <name val=".VnTime"/>
      <family val="2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8" applyNumberFormat="0" applyFill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31" borderId="9" applyNumberFormat="0" applyFont="0" applyAlignment="0" applyProtection="0"/>
    <xf numFmtId="0" fontId="61" fillId="26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15">
      <alignment/>
      <protection/>
    </xf>
    <xf numFmtId="0" fontId="1" fillId="4" borderId="0" xfId="15" applyFill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4" xfId="61" applyFont="1" applyFill="1" applyBorder="1" applyProtection="1">
      <alignment/>
      <protection hidden="1"/>
    </xf>
    <xf numFmtId="0" fontId="21" fillId="0" borderId="12" xfId="60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2" fontId="2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2" xfId="60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0" borderId="12" xfId="0" applyFont="1" applyBorder="1" applyAlignment="1">
      <alignment/>
    </xf>
    <xf numFmtId="0" fontId="24" fillId="0" borderId="12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6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18" fillId="0" borderId="12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4" xfId="61" applyFont="1" applyFill="1" applyBorder="1" applyProtection="1">
      <alignment/>
      <protection hidden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172" fontId="21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/>
    </xf>
    <xf numFmtId="172" fontId="13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43" fontId="6" fillId="0" borderId="0" xfId="43" applyNumberFormat="1" applyFont="1" applyBorder="1" applyAlignment="1">
      <alignment horizontal="center"/>
    </xf>
    <xf numFmtId="172" fontId="15" fillId="0" borderId="0" xfId="43" applyNumberFormat="1" applyFont="1" applyBorder="1" applyAlignment="1">
      <alignment horizontal="center"/>
    </xf>
    <xf numFmtId="173" fontId="15" fillId="0" borderId="0" xfId="43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7" fontId="6" fillId="0" borderId="0" xfId="0" applyNumberFormat="1" applyFont="1" applyBorder="1" applyAlignment="1" quotePrefix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7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172" fontId="20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18" fillId="0" borderId="17" xfId="0" applyFont="1" applyBorder="1" applyAlignment="1">
      <alignment horizontal="left" vertical="center"/>
    </xf>
    <xf numFmtId="172" fontId="18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2" fontId="6" fillId="0" borderId="21" xfId="43" applyNumberFormat="1" applyFont="1" applyBorder="1" applyAlignment="1">
      <alignment horizontal="center" vertical="center"/>
    </xf>
    <xf numFmtId="173" fontId="6" fillId="0" borderId="21" xfId="43" applyNumberFormat="1" applyFont="1" applyBorder="1" applyAlignment="1">
      <alignment horizontal="right" vertical="center"/>
    </xf>
    <xf numFmtId="173" fontId="6" fillId="0" borderId="17" xfId="43" applyNumberFormat="1" applyFont="1" applyBorder="1" applyAlignment="1">
      <alignment vertical="center"/>
    </xf>
    <xf numFmtId="173" fontId="6" fillId="0" borderId="22" xfId="43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172" fontId="6" fillId="0" borderId="12" xfId="43" applyNumberFormat="1" applyFont="1" applyBorder="1" applyAlignment="1">
      <alignment horizontal="center" vertical="center"/>
    </xf>
    <xf numFmtId="173" fontId="6" fillId="0" borderId="12" xfId="43" applyNumberFormat="1" applyFont="1" applyBorder="1" applyAlignment="1">
      <alignment horizontal="right" vertical="center"/>
    </xf>
    <xf numFmtId="173" fontId="6" fillId="0" borderId="14" xfId="43" applyNumberFormat="1" applyFont="1" applyBorder="1" applyAlignment="1">
      <alignment vertical="center"/>
    </xf>
    <xf numFmtId="173" fontId="6" fillId="0" borderId="24" xfId="43" applyNumberFormat="1" applyFont="1" applyBorder="1" applyAlignment="1">
      <alignment horizontal="righ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2" fontId="6" fillId="0" borderId="16" xfId="43" applyNumberFormat="1" applyFont="1" applyBorder="1" applyAlignment="1">
      <alignment horizontal="center" vertical="center"/>
    </xf>
    <xf numFmtId="173" fontId="6" fillId="0" borderId="16" xfId="43" applyNumberFormat="1" applyFont="1" applyBorder="1" applyAlignment="1">
      <alignment horizontal="right" vertical="center"/>
    </xf>
    <xf numFmtId="173" fontId="6" fillId="0" borderId="27" xfId="43" applyNumberFormat="1" applyFont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9" xfId="0" applyFont="1" applyBorder="1" applyAlignment="1" quotePrefix="1">
      <alignment horizontal="center" vertical="center"/>
    </xf>
    <xf numFmtId="172" fontId="18" fillId="0" borderId="30" xfId="0" applyNumberFormat="1" applyFont="1" applyBorder="1" applyAlignment="1" quotePrefix="1">
      <alignment horizontal="center" vertical="center"/>
    </xf>
    <xf numFmtId="2" fontId="6" fillId="0" borderId="30" xfId="0" applyNumberFormat="1" applyFont="1" applyBorder="1" applyAlignment="1">
      <alignment horizontal="right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12" xfId="61" applyFont="1" applyFill="1" applyBorder="1" applyAlignment="1" applyProtection="1">
      <alignment horizontal="center"/>
      <protection hidden="1"/>
    </xf>
    <xf numFmtId="0" fontId="27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hidden="1"/>
    </xf>
    <xf numFmtId="2" fontId="27" fillId="0" borderId="12" xfId="0" applyNumberFormat="1" applyFont="1" applyFill="1" applyBorder="1" applyAlignment="1" applyProtection="1">
      <alignment horizontal="center"/>
      <protection hidden="1"/>
    </xf>
    <xf numFmtId="172" fontId="27" fillId="0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12" xfId="60" applyNumberFormat="1" applyFont="1" applyBorder="1">
      <alignment/>
      <protection/>
    </xf>
    <xf numFmtId="2" fontId="21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right" vertical="center"/>
    </xf>
    <xf numFmtId="2" fontId="22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/>
    </xf>
    <xf numFmtId="0" fontId="21" fillId="0" borderId="0" xfId="61" applyFont="1" applyFill="1" applyProtection="1">
      <alignment/>
      <protection hidden="1"/>
    </xf>
    <xf numFmtId="0" fontId="22" fillId="0" borderId="0" xfId="61" applyFont="1" applyFill="1" applyAlignment="1" applyProtection="1">
      <alignment horizontal="center"/>
      <protection hidden="1"/>
    </xf>
    <xf numFmtId="1" fontId="21" fillId="0" borderId="0" xfId="61" applyNumberFormat="1" applyFont="1" applyFill="1" applyAlignment="1" applyProtection="1">
      <alignment horizontal="center"/>
      <protection hidden="1"/>
    </xf>
    <xf numFmtId="0" fontId="22" fillId="0" borderId="0" xfId="61" applyNumberFormat="1" applyFont="1" applyFill="1" applyAlignment="1" applyProtection="1">
      <alignment horizontal="center"/>
      <protection hidden="1"/>
    </xf>
    <xf numFmtId="2" fontId="22" fillId="0" borderId="12" xfId="60" applyNumberFormat="1" applyFont="1" applyBorder="1">
      <alignment/>
      <protection/>
    </xf>
    <xf numFmtId="0" fontId="18" fillId="0" borderId="14" xfId="0" applyFont="1" applyBorder="1" applyAlignment="1">
      <alignment/>
    </xf>
    <xf numFmtId="0" fontId="18" fillId="0" borderId="4" xfId="0" applyFont="1" applyBorder="1" applyAlignment="1">
      <alignment/>
    </xf>
    <xf numFmtId="172" fontId="18" fillId="0" borderId="4" xfId="0" applyNumberFormat="1" applyFont="1" applyBorder="1" applyAlignment="1">
      <alignment horizontal="center"/>
    </xf>
    <xf numFmtId="0" fontId="18" fillId="0" borderId="4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43" xfId="0" applyFont="1" applyFill="1" applyBorder="1" applyAlignment="1">
      <alignment horizontal="center"/>
    </xf>
    <xf numFmtId="172" fontId="21" fillId="0" borderId="43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/>
    </xf>
    <xf numFmtId="0" fontId="21" fillId="0" borderId="4" xfId="0" applyFont="1" applyFill="1" applyBorder="1" applyAlignment="1">
      <alignment horizontal="center"/>
    </xf>
    <xf numFmtId="172" fontId="21" fillId="0" borderId="4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22" fillId="0" borderId="43" xfId="60" applyFont="1" applyBorder="1">
      <alignment/>
      <protection/>
    </xf>
    <xf numFmtId="0" fontId="21" fillId="0" borderId="43" xfId="60" applyFont="1" applyBorder="1" applyAlignment="1">
      <alignment horizontal="center"/>
      <protection/>
    </xf>
    <xf numFmtId="2" fontId="6" fillId="0" borderId="12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5" xfId="0" applyFont="1" applyBorder="1" applyAlignment="1">
      <alignment horizontal="left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DS lop Khoi 12" xfId="60"/>
    <cellStyle name="Normal_khoi 1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m%202016\Thi%20Giua%20Hoc%20ki%20I%20nam%20hoc%202016-2017\Phong%20thi%20K12%20(2016-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D"/>
      <sheetName val="KHTN"/>
      <sheetName val="KHXH"/>
      <sheetName val="T.Nghiep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Thuo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7" sqref="A1:N37"/>
    </sheetView>
  </sheetViews>
  <sheetFormatPr defaultColWidth="8.66015625" defaultRowHeight="18" customHeight="1"/>
  <cols>
    <col min="1" max="1" width="3.08203125" style="3" customWidth="1"/>
    <col min="2" max="2" width="17.33203125" style="4" customWidth="1"/>
    <col min="3" max="11" width="4.66015625" style="4" customWidth="1"/>
    <col min="12" max="12" width="5.08203125" style="46" customWidth="1"/>
    <col min="13" max="13" width="5" style="4" customWidth="1"/>
    <col min="14" max="14" width="5.58203125" style="4" customWidth="1"/>
    <col min="15" max="16384" width="8.83203125" style="4" customWidth="1"/>
  </cols>
  <sheetData>
    <row r="1" spans="1:14" ht="18" customHeight="1">
      <c r="A1" s="244" t="s">
        <v>325</v>
      </c>
      <c r="B1" s="242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8" customHeight="1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6" ht="18" customHeight="1">
      <c r="A3" s="5">
        <v>1</v>
      </c>
      <c r="B3" s="172" t="s">
        <v>56</v>
      </c>
      <c r="C3" s="173">
        <v>6</v>
      </c>
      <c r="D3" s="174">
        <v>6.5</v>
      </c>
      <c r="E3" s="175">
        <v>6</v>
      </c>
      <c r="F3" s="173">
        <v>4.75</v>
      </c>
      <c r="G3" s="173">
        <v>6.25</v>
      </c>
      <c r="H3" s="173">
        <v>6.75</v>
      </c>
      <c r="I3" s="176">
        <f aca="true" t="shared" si="0" ref="I3:I37">IF((F3+G3+H3&lt;&gt;0),(F3+G3+H3)/3,"")</f>
        <v>5.916666666666667</v>
      </c>
      <c r="J3" s="173"/>
      <c r="K3" s="173"/>
      <c r="L3" s="173"/>
      <c r="M3" s="176">
        <f aca="true" t="shared" si="1" ref="M3:M37">IF((J3+K3+L3&lt;&gt;0),(J3+K3+L3)/3,"")</f>
      </c>
      <c r="N3" s="176">
        <f aca="true" t="shared" si="2" ref="N3:N37">C3+D3+E3+F3+G3+H3+J3+K3+L3</f>
        <v>36.25</v>
      </c>
      <c r="P3" s="165">
        <v>580004</v>
      </c>
    </row>
    <row r="4" spans="1:16" ht="18" customHeight="1">
      <c r="A4" s="5">
        <v>2</v>
      </c>
      <c r="B4" s="172" t="s">
        <v>92</v>
      </c>
      <c r="C4" s="173">
        <v>5.5</v>
      </c>
      <c r="D4" s="174">
        <v>4.5</v>
      </c>
      <c r="E4" s="175">
        <v>3</v>
      </c>
      <c r="F4" s="173"/>
      <c r="G4" s="173"/>
      <c r="H4" s="173"/>
      <c r="I4" s="176">
        <f t="shared" si="0"/>
      </c>
      <c r="J4" s="173">
        <v>3</v>
      </c>
      <c r="K4" s="173">
        <v>4.25</v>
      </c>
      <c r="L4" s="173">
        <v>6.5</v>
      </c>
      <c r="M4" s="176">
        <f t="shared" si="1"/>
        <v>4.583333333333333</v>
      </c>
      <c r="N4" s="176">
        <f t="shared" si="2"/>
        <v>26.75</v>
      </c>
      <c r="P4" s="165">
        <v>580034</v>
      </c>
    </row>
    <row r="5" spans="1:16" ht="18" customHeight="1">
      <c r="A5" s="5">
        <v>3</v>
      </c>
      <c r="B5" s="172" t="s">
        <v>94</v>
      </c>
      <c r="C5" s="173">
        <v>6.5</v>
      </c>
      <c r="D5" s="174">
        <v>7.5</v>
      </c>
      <c r="E5" s="175">
        <v>6</v>
      </c>
      <c r="F5" s="173">
        <v>5.25</v>
      </c>
      <c r="G5" s="173">
        <v>6.75</v>
      </c>
      <c r="H5" s="173">
        <v>7.25</v>
      </c>
      <c r="I5" s="176">
        <f t="shared" si="0"/>
        <v>6.416666666666667</v>
      </c>
      <c r="J5" s="173"/>
      <c r="K5" s="173"/>
      <c r="L5" s="173"/>
      <c r="M5" s="176">
        <f t="shared" si="1"/>
      </c>
      <c r="N5" s="176">
        <f t="shared" si="2"/>
        <v>39.25</v>
      </c>
      <c r="P5" s="165">
        <v>580036</v>
      </c>
    </row>
    <row r="6" spans="1:16" ht="18" customHeight="1">
      <c r="A6" s="5">
        <v>4</v>
      </c>
      <c r="B6" s="172" t="s">
        <v>111</v>
      </c>
      <c r="C6" s="173">
        <v>6</v>
      </c>
      <c r="D6" s="174">
        <v>8</v>
      </c>
      <c r="E6" s="175">
        <v>5.5</v>
      </c>
      <c r="F6" s="173">
        <v>8.5</v>
      </c>
      <c r="G6" s="173">
        <v>8.75</v>
      </c>
      <c r="H6" s="173">
        <v>7</v>
      </c>
      <c r="I6" s="176">
        <f t="shared" si="0"/>
        <v>8.083333333333334</v>
      </c>
      <c r="J6" s="173"/>
      <c r="K6" s="173"/>
      <c r="L6" s="173"/>
      <c r="M6" s="176">
        <f t="shared" si="1"/>
      </c>
      <c r="N6" s="176">
        <f t="shared" si="2"/>
        <v>43.75</v>
      </c>
      <c r="P6" s="165">
        <v>580053</v>
      </c>
    </row>
    <row r="7" spans="1:16" ht="18" customHeight="1">
      <c r="A7" s="5">
        <v>5</v>
      </c>
      <c r="B7" s="172" t="s">
        <v>112</v>
      </c>
      <c r="C7" s="173">
        <v>6</v>
      </c>
      <c r="D7" s="174">
        <v>7</v>
      </c>
      <c r="E7" s="175">
        <v>3</v>
      </c>
      <c r="F7" s="173">
        <v>6</v>
      </c>
      <c r="G7" s="173">
        <v>4.75</v>
      </c>
      <c r="H7" s="173">
        <v>6</v>
      </c>
      <c r="I7" s="176">
        <f t="shared" si="0"/>
        <v>5.583333333333333</v>
      </c>
      <c r="J7" s="173"/>
      <c r="K7" s="173"/>
      <c r="L7" s="173"/>
      <c r="M7" s="176">
        <f t="shared" si="1"/>
      </c>
      <c r="N7" s="176">
        <f t="shared" si="2"/>
        <v>32.75</v>
      </c>
      <c r="P7" s="165">
        <v>580054</v>
      </c>
    </row>
    <row r="8" spans="1:16" ht="18" customHeight="1">
      <c r="A8" s="5">
        <v>6</v>
      </c>
      <c r="B8" s="172" t="s">
        <v>118</v>
      </c>
      <c r="C8" s="173">
        <v>5.5</v>
      </c>
      <c r="D8" s="174">
        <v>5.75</v>
      </c>
      <c r="E8" s="175">
        <v>3.5</v>
      </c>
      <c r="F8" s="173">
        <v>7</v>
      </c>
      <c r="G8" s="173">
        <v>5.75</v>
      </c>
      <c r="H8" s="173">
        <v>7.25</v>
      </c>
      <c r="I8" s="176">
        <f t="shared" si="0"/>
        <v>6.666666666666667</v>
      </c>
      <c r="J8" s="173"/>
      <c r="K8" s="173"/>
      <c r="L8" s="173"/>
      <c r="M8" s="176">
        <f t="shared" si="1"/>
      </c>
      <c r="N8" s="176">
        <f t="shared" si="2"/>
        <v>34.75</v>
      </c>
      <c r="P8" s="165">
        <v>580060</v>
      </c>
    </row>
    <row r="9" spans="1:16" ht="18" customHeight="1">
      <c r="A9" s="5">
        <v>7</v>
      </c>
      <c r="B9" s="172" t="s">
        <v>130</v>
      </c>
      <c r="C9" s="173">
        <v>7.5</v>
      </c>
      <c r="D9" s="174">
        <v>5.5</v>
      </c>
      <c r="E9" s="175">
        <v>5</v>
      </c>
      <c r="F9" s="173">
        <v>5.25</v>
      </c>
      <c r="G9" s="173">
        <v>5.25</v>
      </c>
      <c r="H9" s="173">
        <v>4.5</v>
      </c>
      <c r="I9" s="176">
        <f t="shared" si="0"/>
        <v>5</v>
      </c>
      <c r="J9" s="173"/>
      <c r="K9" s="173"/>
      <c r="L9" s="173"/>
      <c r="M9" s="176">
        <f t="shared" si="1"/>
      </c>
      <c r="N9" s="176">
        <f t="shared" si="2"/>
        <v>33</v>
      </c>
      <c r="P9" s="165">
        <v>580073</v>
      </c>
    </row>
    <row r="10" spans="1:16" ht="18" customHeight="1">
      <c r="A10" s="5">
        <v>8</v>
      </c>
      <c r="B10" s="172" t="s">
        <v>152</v>
      </c>
      <c r="C10" s="173">
        <v>3</v>
      </c>
      <c r="D10" s="174">
        <v>5</v>
      </c>
      <c r="E10" s="175">
        <v>4</v>
      </c>
      <c r="F10" s="173">
        <v>5.25</v>
      </c>
      <c r="G10" s="173">
        <v>3.25</v>
      </c>
      <c r="H10" s="173">
        <v>3.75</v>
      </c>
      <c r="I10" s="176">
        <f t="shared" si="0"/>
        <v>4.083333333333333</v>
      </c>
      <c r="J10" s="173"/>
      <c r="K10" s="173"/>
      <c r="L10" s="173"/>
      <c r="M10" s="176">
        <f t="shared" si="1"/>
      </c>
      <c r="N10" s="176">
        <f t="shared" si="2"/>
        <v>24.25</v>
      </c>
      <c r="P10" s="165">
        <v>580096</v>
      </c>
    </row>
    <row r="11" spans="1:16" ht="18" customHeight="1">
      <c r="A11" s="5">
        <v>9</v>
      </c>
      <c r="B11" s="172" t="s">
        <v>166</v>
      </c>
      <c r="C11" s="173">
        <v>4</v>
      </c>
      <c r="D11" s="174">
        <v>6.25</v>
      </c>
      <c r="E11" s="175">
        <v>5.5</v>
      </c>
      <c r="F11" s="173">
        <v>5.75</v>
      </c>
      <c r="G11" s="173">
        <v>4</v>
      </c>
      <c r="H11" s="173">
        <v>3</v>
      </c>
      <c r="I11" s="176">
        <f t="shared" si="0"/>
        <v>4.25</v>
      </c>
      <c r="J11" s="173"/>
      <c r="K11" s="173"/>
      <c r="L11" s="173"/>
      <c r="M11" s="176">
        <f t="shared" si="1"/>
      </c>
      <c r="N11" s="176">
        <f t="shared" si="2"/>
        <v>28.5</v>
      </c>
      <c r="P11" s="165">
        <v>580112</v>
      </c>
    </row>
    <row r="12" spans="1:16" ht="18" customHeight="1">
      <c r="A12" s="5">
        <v>10</v>
      </c>
      <c r="B12" s="172" t="s">
        <v>170</v>
      </c>
      <c r="C12" s="173">
        <v>6</v>
      </c>
      <c r="D12" s="174">
        <v>7</v>
      </c>
      <c r="E12" s="175">
        <v>4.5</v>
      </c>
      <c r="F12" s="173">
        <v>7.25</v>
      </c>
      <c r="G12" s="173">
        <v>5.75</v>
      </c>
      <c r="H12" s="173">
        <v>5.5</v>
      </c>
      <c r="I12" s="176">
        <f t="shared" si="0"/>
        <v>6.166666666666667</v>
      </c>
      <c r="J12" s="173"/>
      <c r="K12" s="173"/>
      <c r="L12" s="173"/>
      <c r="M12" s="176">
        <f t="shared" si="1"/>
      </c>
      <c r="N12" s="176">
        <f t="shared" si="2"/>
        <v>36</v>
      </c>
      <c r="P12" s="165">
        <v>580116</v>
      </c>
    </row>
    <row r="13" spans="1:16" ht="18" customHeight="1">
      <c r="A13" s="5">
        <v>11</v>
      </c>
      <c r="B13" s="172" t="s">
        <v>172</v>
      </c>
      <c r="C13" s="173">
        <v>7</v>
      </c>
      <c r="D13" s="174">
        <v>7.25</v>
      </c>
      <c r="E13" s="175">
        <v>5.5</v>
      </c>
      <c r="F13" s="173">
        <v>6.5</v>
      </c>
      <c r="G13" s="173">
        <v>6</v>
      </c>
      <c r="H13" s="173">
        <v>7.25</v>
      </c>
      <c r="I13" s="176">
        <f t="shared" si="0"/>
        <v>6.583333333333333</v>
      </c>
      <c r="J13" s="173"/>
      <c r="K13" s="173"/>
      <c r="L13" s="173"/>
      <c r="M13" s="176">
        <f t="shared" si="1"/>
      </c>
      <c r="N13" s="176">
        <f t="shared" si="2"/>
        <v>39.5</v>
      </c>
      <c r="P13" s="165">
        <v>580118</v>
      </c>
    </row>
    <row r="14" spans="1:16" ht="18" customHeight="1">
      <c r="A14" s="5">
        <v>12</v>
      </c>
      <c r="B14" s="172" t="s">
        <v>202</v>
      </c>
      <c r="C14" s="173">
        <v>5</v>
      </c>
      <c r="D14" s="174">
        <v>8.5</v>
      </c>
      <c r="E14" s="175">
        <v>3.5</v>
      </c>
      <c r="F14" s="173">
        <v>7</v>
      </c>
      <c r="G14" s="173">
        <v>6.25</v>
      </c>
      <c r="H14" s="173">
        <v>5.5</v>
      </c>
      <c r="I14" s="176">
        <f t="shared" si="0"/>
        <v>6.25</v>
      </c>
      <c r="J14" s="173"/>
      <c r="K14" s="173"/>
      <c r="L14" s="173"/>
      <c r="M14" s="176">
        <f t="shared" si="1"/>
      </c>
      <c r="N14" s="176">
        <f t="shared" si="2"/>
        <v>35.75</v>
      </c>
      <c r="P14" s="165">
        <v>580149</v>
      </c>
    </row>
    <row r="15" spans="1:16" ht="18" customHeight="1">
      <c r="A15" s="5">
        <v>13</v>
      </c>
      <c r="B15" s="172" t="s">
        <v>205</v>
      </c>
      <c r="C15" s="173">
        <v>5</v>
      </c>
      <c r="D15" s="174">
        <v>7.25</v>
      </c>
      <c r="E15" s="175">
        <v>3.5</v>
      </c>
      <c r="F15" s="173">
        <v>6.75</v>
      </c>
      <c r="G15" s="173">
        <v>7.75</v>
      </c>
      <c r="H15" s="173">
        <v>6</v>
      </c>
      <c r="I15" s="176">
        <f t="shared" si="0"/>
        <v>6.833333333333333</v>
      </c>
      <c r="J15" s="173"/>
      <c r="K15" s="173"/>
      <c r="L15" s="173"/>
      <c r="M15" s="176">
        <f t="shared" si="1"/>
      </c>
      <c r="N15" s="176">
        <f t="shared" si="2"/>
        <v>36.25</v>
      </c>
      <c r="P15" s="165">
        <v>580152</v>
      </c>
    </row>
    <row r="16" spans="1:16" ht="18" customHeight="1">
      <c r="A16" s="5">
        <v>14</v>
      </c>
      <c r="B16" s="172" t="s">
        <v>206</v>
      </c>
      <c r="C16" s="173">
        <v>5</v>
      </c>
      <c r="D16" s="174">
        <v>8.25</v>
      </c>
      <c r="E16" s="175">
        <v>4.5</v>
      </c>
      <c r="F16" s="173">
        <v>7.25</v>
      </c>
      <c r="G16" s="173">
        <v>6.5</v>
      </c>
      <c r="H16" s="173">
        <v>7.5</v>
      </c>
      <c r="I16" s="176">
        <f t="shared" si="0"/>
        <v>7.083333333333333</v>
      </c>
      <c r="J16" s="173"/>
      <c r="K16" s="173"/>
      <c r="L16" s="173"/>
      <c r="M16" s="176">
        <f t="shared" si="1"/>
      </c>
      <c r="N16" s="176">
        <f t="shared" si="2"/>
        <v>39</v>
      </c>
      <c r="P16" s="165">
        <v>580153</v>
      </c>
    </row>
    <row r="17" spans="1:16" ht="18" customHeight="1">
      <c r="A17" s="5">
        <v>15</v>
      </c>
      <c r="B17" s="172" t="s">
        <v>209</v>
      </c>
      <c r="C17" s="173">
        <v>6</v>
      </c>
      <c r="D17" s="174">
        <v>7.75</v>
      </c>
      <c r="E17" s="175">
        <v>3.5</v>
      </c>
      <c r="F17" s="173">
        <v>6.25</v>
      </c>
      <c r="G17" s="173">
        <v>5.25</v>
      </c>
      <c r="H17" s="173">
        <v>5.25</v>
      </c>
      <c r="I17" s="176">
        <f t="shared" si="0"/>
        <v>5.583333333333333</v>
      </c>
      <c r="J17" s="173"/>
      <c r="K17" s="173"/>
      <c r="L17" s="173"/>
      <c r="M17" s="176">
        <f t="shared" si="1"/>
      </c>
      <c r="N17" s="176">
        <f t="shared" si="2"/>
        <v>34</v>
      </c>
      <c r="P17" s="165">
        <v>580156</v>
      </c>
    </row>
    <row r="18" spans="1:16" ht="18" customHeight="1">
      <c r="A18" s="5">
        <v>16</v>
      </c>
      <c r="B18" s="172" t="s">
        <v>216</v>
      </c>
      <c r="C18" s="173">
        <v>6</v>
      </c>
      <c r="D18" s="174">
        <v>8.25</v>
      </c>
      <c r="E18" s="175">
        <v>4.5</v>
      </c>
      <c r="F18" s="173">
        <v>6.25</v>
      </c>
      <c r="G18" s="173">
        <v>4.75</v>
      </c>
      <c r="H18" s="173">
        <v>6.5</v>
      </c>
      <c r="I18" s="176">
        <f t="shared" si="0"/>
        <v>5.833333333333333</v>
      </c>
      <c r="J18" s="173"/>
      <c r="K18" s="173"/>
      <c r="L18" s="173"/>
      <c r="M18" s="176">
        <f t="shared" si="1"/>
      </c>
      <c r="N18" s="176">
        <f t="shared" si="2"/>
        <v>36.25</v>
      </c>
      <c r="P18" s="165">
        <v>580163</v>
      </c>
    </row>
    <row r="19" spans="1:16" ht="18" customHeight="1">
      <c r="A19" s="5">
        <v>17</v>
      </c>
      <c r="B19" s="172" t="s">
        <v>227</v>
      </c>
      <c r="C19" s="173">
        <v>6</v>
      </c>
      <c r="D19" s="174">
        <v>7</v>
      </c>
      <c r="E19" s="175">
        <v>6</v>
      </c>
      <c r="F19" s="173">
        <v>6.75</v>
      </c>
      <c r="G19" s="173">
        <v>7.25</v>
      </c>
      <c r="H19" s="173">
        <v>4.75</v>
      </c>
      <c r="I19" s="176">
        <f t="shared" si="0"/>
        <v>6.25</v>
      </c>
      <c r="J19" s="173"/>
      <c r="K19" s="173"/>
      <c r="L19" s="173"/>
      <c r="M19" s="176">
        <f t="shared" si="1"/>
      </c>
      <c r="N19" s="176">
        <f t="shared" si="2"/>
        <v>37.75</v>
      </c>
      <c r="P19" s="165">
        <v>580174</v>
      </c>
    </row>
    <row r="20" spans="1:16" ht="18" customHeight="1">
      <c r="A20" s="5">
        <v>18</v>
      </c>
      <c r="B20" s="172" t="s">
        <v>247</v>
      </c>
      <c r="C20" s="173">
        <v>5</v>
      </c>
      <c r="D20" s="174">
        <v>5.5</v>
      </c>
      <c r="E20" s="175">
        <v>5.5</v>
      </c>
      <c r="F20" s="173">
        <v>6</v>
      </c>
      <c r="G20" s="173">
        <v>4.75</v>
      </c>
      <c r="H20" s="173">
        <v>6</v>
      </c>
      <c r="I20" s="176">
        <f t="shared" si="0"/>
        <v>5.583333333333333</v>
      </c>
      <c r="J20" s="173"/>
      <c r="K20" s="173"/>
      <c r="L20" s="173"/>
      <c r="M20" s="176">
        <f t="shared" si="1"/>
      </c>
      <c r="N20" s="176">
        <f t="shared" si="2"/>
        <v>32.75</v>
      </c>
      <c r="P20" s="165">
        <v>580194</v>
      </c>
    </row>
    <row r="21" spans="1:16" ht="18" customHeight="1">
      <c r="A21" s="5">
        <v>19</v>
      </c>
      <c r="B21" s="172" t="s">
        <v>250</v>
      </c>
      <c r="C21" s="173">
        <v>6</v>
      </c>
      <c r="D21" s="174">
        <v>6.75</v>
      </c>
      <c r="E21" s="175">
        <v>4.5</v>
      </c>
      <c r="F21" s="173">
        <v>3.75</v>
      </c>
      <c r="G21" s="173">
        <v>4</v>
      </c>
      <c r="H21" s="173">
        <v>3.75</v>
      </c>
      <c r="I21" s="176">
        <f t="shared" si="0"/>
        <v>3.8333333333333335</v>
      </c>
      <c r="J21" s="173"/>
      <c r="K21" s="173"/>
      <c r="L21" s="173"/>
      <c r="M21" s="176">
        <f t="shared" si="1"/>
      </c>
      <c r="N21" s="176">
        <f t="shared" si="2"/>
        <v>28.75</v>
      </c>
      <c r="P21" s="165">
        <v>580197</v>
      </c>
    </row>
    <row r="22" spans="1:16" ht="18" customHeight="1">
      <c r="A22" s="5">
        <v>20</v>
      </c>
      <c r="B22" s="172" t="s">
        <v>256</v>
      </c>
      <c r="C22" s="173">
        <v>5</v>
      </c>
      <c r="D22" s="174">
        <v>6.5</v>
      </c>
      <c r="E22" s="175">
        <v>5</v>
      </c>
      <c r="F22" s="173">
        <v>7</v>
      </c>
      <c r="G22" s="173">
        <v>5.5</v>
      </c>
      <c r="H22" s="173">
        <v>6</v>
      </c>
      <c r="I22" s="176">
        <f t="shared" si="0"/>
        <v>6.166666666666667</v>
      </c>
      <c r="J22" s="173"/>
      <c r="K22" s="173"/>
      <c r="L22" s="173"/>
      <c r="M22" s="176">
        <f t="shared" si="1"/>
      </c>
      <c r="N22" s="176">
        <f t="shared" si="2"/>
        <v>35</v>
      </c>
      <c r="P22" s="165">
        <v>580204</v>
      </c>
    </row>
    <row r="23" spans="1:16" ht="18" customHeight="1">
      <c r="A23" s="5">
        <v>21</v>
      </c>
      <c r="B23" s="172" t="s">
        <v>266</v>
      </c>
      <c r="C23" s="173">
        <v>6.5</v>
      </c>
      <c r="D23" s="174">
        <v>8</v>
      </c>
      <c r="E23" s="175">
        <v>6.5</v>
      </c>
      <c r="F23" s="173">
        <v>6.75</v>
      </c>
      <c r="G23" s="173">
        <v>6.75</v>
      </c>
      <c r="H23" s="173">
        <v>6.75</v>
      </c>
      <c r="I23" s="176">
        <f t="shared" si="0"/>
        <v>6.75</v>
      </c>
      <c r="J23" s="173"/>
      <c r="K23" s="173"/>
      <c r="L23" s="173"/>
      <c r="M23" s="176">
        <f t="shared" si="1"/>
      </c>
      <c r="N23" s="176">
        <f t="shared" si="2"/>
        <v>41.25</v>
      </c>
      <c r="P23" s="165">
        <v>580214</v>
      </c>
    </row>
    <row r="24" spans="1:16" ht="18" customHeight="1">
      <c r="A24" s="5">
        <v>22</v>
      </c>
      <c r="B24" s="172" t="s">
        <v>270</v>
      </c>
      <c r="C24" s="173">
        <v>5.5</v>
      </c>
      <c r="D24" s="174">
        <v>8.75</v>
      </c>
      <c r="E24" s="175">
        <v>5</v>
      </c>
      <c r="F24" s="173">
        <v>6.5</v>
      </c>
      <c r="G24" s="173">
        <v>7.25</v>
      </c>
      <c r="H24" s="173">
        <v>5.25</v>
      </c>
      <c r="I24" s="176">
        <f t="shared" si="0"/>
        <v>6.333333333333333</v>
      </c>
      <c r="J24" s="173"/>
      <c r="K24" s="173"/>
      <c r="L24" s="173"/>
      <c r="M24" s="176">
        <f t="shared" si="1"/>
      </c>
      <c r="N24" s="176">
        <f t="shared" si="2"/>
        <v>38.25</v>
      </c>
      <c r="P24" s="165">
        <v>580218</v>
      </c>
    </row>
    <row r="25" spans="1:16" ht="18" customHeight="1">
      <c r="A25" s="5">
        <v>23</v>
      </c>
      <c r="B25" s="172" t="s">
        <v>272</v>
      </c>
      <c r="C25" s="173">
        <v>6</v>
      </c>
      <c r="D25" s="174">
        <v>7.5</v>
      </c>
      <c r="E25" s="175">
        <v>4</v>
      </c>
      <c r="F25" s="173">
        <v>6.75</v>
      </c>
      <c r="G25" s="173">
        <v>5.75</v>
      </c>
      <c r="H25" s="173">
        <v>6.75</v>
      </c>
      <c r="I25" s="176">
        <f t="shared" si="0"/>
        <v>6.416666666666667</v>
      </c>
      <c r="J25" s="173"/>
      <c r="K25" s="173"/>
      <c r="L25" s="173"/>
      <c r="M25" s="176">
        <f t="shared" si="1"/>
      </c>
      <c r="N25" s="176">
        <f t="shared" si="2"/>
        <v>36.75</v>
      </c>
      <c r="P25" s="165">
        <v>580220</v>
      </c>
    </row>
    <row r="26" spans="1:16" ht="18" customHeight="1">
      <c r="A26" s="5">
        <v>24</v>
      </c>
      <c r="B26" s="172" t="s">
        <v>279</v>
      </c>
      <c r="C26" s="173">
        <v>5</v>
      </c>
      <c r="D26" s="174">
        <v>8.5</v>
      </c>
      <c r="E26" s="175">
        <v>4.5</v>
      </c>
      <c r="F26" s="173">
        <v>6.25</v>
      </c>
      <c r="G26" s="173">
        <v>5.75</v>
      </c>
      <c r="H26" s="173">
        <v>8</v>
      </c>
      <c r="I26" s="176">
        <f t="shared" si="0"/>
        <v>6.666666666666667</v>
      </c>
      <c r="J26" s="173"/>
      <c r="K26" s="173"/>
      <c r="L26" s="173"/>
      <c r="M26" s="176">
        <f t="shared" si="1"/>
      </c>
      <c r="N26" s="176">
        <f t="shared" si="2"/>
        <v>38</v>
      </c>
      <c r="P26" s="165">
        <v>580227</v>
      </c>
    </row>
    <row r="27" spans="1:16" ht="18" customHeight="1">
      <c r="A27" s="5">
        <v>25</v>
      </c>
      <c r="B27" s="172" t="s">
        <v>281</v>
      </c>
      <c r="C27" s="173">
        <v>6</v>
      </c>
      <c r="D27" s="174">
        <v>7.5</v>
      </c>
      <c r="E27" s="175">
        <v>3</v>
      </c>
      <c r="F27" s="173">
        <v>5.75</v>
      </c>
      <c r="G27" s="173">
        <v>6.5</v>
      </c>
      <c r="H27" s="173">
        <v>5</v>
      </c>
      <c r="I27" s="176">
        <f t="shared" si="0"/>
        <v>5.75</v>
      </c>
      <c r="J27" s="173"/>
      <c r="K27" s="173"/>
      <c r="L27" s="173"/>
      <c r="M27" s="176">
        <f t="shared" si="1"/>
      </c>
      <c r="N27" s="176">
        <f t="shared" si="2"/>
        <v>33.75</v>
      </c>
      <c r="P27" s="165">
        <v>580229</v>
      </c>
    </row>
    <row r="28" spans="1:16" ht="18" customHeight="1">
      <c r="A28" s="5">
        <v>26</v>
      </c>
      <c r="B28" s="172" t="s">
        <v>282</v>
      </c>
      <c r="C28" s="173">
        <v>4.5</v>
      </c>
      <c r="D28" s="174">
        <v>5.5</v>
      </c>
      <c r="E28" s="175">
        <v>3</v>
      </c>
      <c r="F28" s="173">
        <v>7.25</v>
      </c>
      <c r="G28" s="173">
        <v>6</v>
      </c>
      <c r="H28" s="173">
        <v>6</v>
      </c>
      <c r="I28" s="176">
        <f t="shared" si="0"/>
        <v>6.416666666666667</v>
      </c>
      <c r="J28" s="173"/>
      <c r="K28" s="173"/>
      <c r="L28" s="173"/>
      <c r="M28" s="176">
        <f t="shared" si="1"/>
      </c>
      <c r="N28" s="176">
        <f t="shared" si="2"/>
        <v>32.25</v>
      </c>
      <c r="P28" s="165">
        <v>580230</v>
      </c>
    </row>
    <row r="29" spans="1:16" ht="18" customHeight="1">
      <c r="A29" s="5">
        <v>27</v>
      </c>
      <c r="B29" s="172" t="s">
        <v>285</v>
      </c>
      <c r="C29" s="173">
        <v>6</v>
      </c>
      <c r="D29" s="174">
        <v>7.5</v>
      </c>
      <c r="E29" s="175">
        <v>4</v>
      </c>
      <c r="F29" s="173">
        <v>6.75</v>
      </c>
      <c r="G29" s="173">
        <v>5.5</v>
      </c>
      <c r="H29" s="173">
        <v>6</v>
      </c>
      <c r="I29" s="176">
        <f t="shared" si="0"/>
        <v>6.083333333333333</v>
      </c>
      <c r="J29" s="173"/>
      <c r="K29" s="173"/>
      <c r="L29" s="173"/>
      <c r="M29" s="176">
        <f t="shared" si="1"/>
      </c>
      <c r="N29" s="176">
        <f t="shared" si="2"/>
        <v>35.75</v>
      </c>
      <c r="P29" s="165">
        <v>580233</v>
      </c>
    </row>
    <row r="30" spans="1:16" ht="18" customHeight="1">
      <c r="A30" s="5">
        <v>28</v>
      </c>
      <c r="B30" s="172" t="s">
        <v>288</v>
      </c>
      <c r="C30" s="173">
        <v>5.5</v>
      </c>
      <c r="D30" s="174">
        <v>8</v>
      </c>
      <c r="E30" s="175">
        <v>5.5</v>
      </c>
      <c r="F30" s="173">
        <v>7</v>
      </c>
      <c r="G30" s="173">
        <v>6.5</v>
      </c>
      <c r="H30" s="173">
        <v>6.25</v>
      </c>
      <c r="I30" s="176">
        <f t="shared" si="0"/>
        <v>6.583333333333333</v>
      </c>
      <c r="J30" s="173"/>
      <c r="K30" s="173"/>
      <c r="L30" s="173"/>
      <c r="M30" s="176">
        <f t="shared" si="1"/>
      </c>
      <c r="N30" s="176">
        <f t="shared" si="2"/>
        <v>38.75</v>
      </c>
      <c r="P30" s="165">
        <v>580236</v>
      </c>
    </row>
    <row r="31" spans="1:16" ht="18" customHeight="1">
      <c r="A31" s="5">
        <v>29</v>
      </c>
      <c r="B31" s="172" t="s">
        <v>290</v>
      </c>
      <c r="C31" s="173">
        <v>7.5</v>
      </c>
      <c r="D31" s="174">
        <v>6.5</v>
      </c>
      <c r="E31" s="175">
        <v>4</v>
      </c>
      <c r="F31" s="173">
        <v>4</v>
      </c>
      <c r="G31" s="173">
        <v>5.75</v>
      </c>
      <c r="H31" s="173">
        <v>5.5</v>
      </c>
      <c r="I31" s="176">
        <f t="shared" si="0"/>
        <v>5.083333333333333</v>
      </c>
      <c r="J31" s="173"/>
      <c r="K31" s="173"/>
      <c r="L31" s="173"/>
      <c r="M31" s="176">
        <f t="shared" si="1"/>
      </c>
      <c r="N31" s="176">
        <f t="shared" si="2"/>
        <v>33.25</v>
      </c>
      <c r="P31" s="165">
        <v>580240</v>
      </c>
    </row>
    <row r="32" spans="1:16" ht="18" customHeight="1">
      <c r="A32" s="5">
        <v>30</v>
      </c>
      <c r="B32" s="172" t="s">
        <v>291</v>
      </c>
      <c r="C32" s="173">
        <v>6</v>
      </c>
      <c r="D32" s="174">
        <v>5.25</v>
      </c>
      <c r="E32" s="175">
        <v>4</v>
      </c>
      <c r="F32" s="173">
        <v>5</v>
      </c>
      <c r="G32" s="173">
        <v>5</v>
      </c>
      <c r="H32" s="173">
        <v>4.5</v>
      </c>
      <c r="I32" s="176">
        <f t="shared" si="0"/>
        <v>4.833333333333333</v>
      </c>
      <c r="J32" s="173"/>
      <c r="K32" s="173"/>
      <c r="L32" s="173"/>
      <c r="M32" s="176">
        <f t="shared" si="1"/>
      </c>
      <c r="N32" s="176">
        <f t="shared" si="2"/>
        <v>29.75</v>
      </c>
      <c r="P32" s="165">
        <v>580241</v>
      </c>
    </row>
    <row r="33" spans="1:16" ht="18" customHeight="1">
      <c r="A33" s="5">
        <v>31</v>
      </c>
      <c r="B33" s="172" t="s">
        <v>295</v>
      </c>
      <c r="C33" s="173">
        <v>5.5</v>
      </c>
      <c r="D33" s="174">
        <v>7.25</v>
      </c>
      <c r="E33" s="175">
        <v>4</v>
      </c>
      <c r="F33" s="173">
        <v>8</v>
      </c>
      <c r="G33" s="173">
        <v>7.5</v>
      </c>
      <c r="H33" s="173">
        <v>5</v>
      </c>
      <c r="I33" s="176">
        <f t="shared" si="0"/>
        <v>6.833333333333333</v>
      </c>
      <c r="J33" s="173"/>
      <c r="K33" s="173"/>
      <c r="L33" s="173"/>
      <c r="M33" s="176">
        <f t="shared" si="1"/>
      </c>
      <c r="N33" s="176">
        <f t="shared" si="2"/>
        <v>37.25</v>
      </c>
      <c r="P33" s="165">
        <v>580245</v>
      </c>
    </row>
    <row r="34" spans="1:16" ht="18" customHeight="1">
      <c r="A34" s="5">
        <v>32</v>
      </c>
      <c r="B34" s="172" t="s">
        <v>296</v>
      </c>
      <c r="C34" s="173">
        <v>6.5</v>
      </c>
      <c r="D34" s="174">
        <v>7</v>
      </c>
      <c r="E34" s="175">
        <v>4</v>
      </c>
      <c r="F34" s="173">
        <v>7</v>
      </c>
      <c r="G34" s="173">
        <v>6.25</v>
      </c>
      <c r="H34" s="173">
        <v>5</v>
      </c>
      <c r="I34" s="176">
        <f t="shared" si="0"/>
        <v>6.083333333333333</v>
      </c>
      <c r="J34" s="173"/>
      <c r="K34" s="173"/>
      <c r="L34" s="173"/>
      <c r="M34" s="176">
        <f t="shared" si="1"/>
      </c>
      <c r="N34" s="176">
        <f t="shared" si="2"/>
        <v>35.75</v>
      </c>
      <c r="P34" s="165">
        <v>580246</v>
      </c>
    </row>
    <row r="35" spans="1:16" ht="18" customHeight="1">
      <c r="A35" s="5">
        <v>33</v>
      </c>
      <c r="B35" s="172" t="s">
        <v>308</v>
      </c>
      <c r="C35" s="173">
        <v>6</v>
      </c>
      <c r="D35" s="174">
        <v>6.25</v>
      </c>
      <c r="E35" s="175">
        <v>5.5</v>
      </c>
      <c r="F35" s="173"/>
      <c r="G35" s="173"/>
      <c r="H35" s="173"/>
      <c r="I35" s="176">
        <f t="shared" si="0"/>
      </c>
      <c r="J35" s="173">
        <v>4</v>
      </c>
      <c r="K35" s="173">
        <v>4.25</v>
      </c>
      <c r="L35" s="173">
        <v>7</v>
      </c>
      <c r="M35" s="176">
        <f t="shared" si="1"/>
        <v>5.083333333333333</v>
      </c>
      <c r="N35" s="176">
        <f t="shared" si="2"/>
        <v>33</v>
      </c>
      <c r="P35" s="165">
        <v>580259</v>
      </c>
    </row>
    <row r="36" spans="1:16" ht="18" customHeight="1">
      <c r="A36" s="5">
        <v>34</v>
      </c>
      <c r="B36" s="172" t="s">
        <v>309</v>
      </c>
      <c r="C36" s="173">
        <v>5.5</v>
      </c>
      <c r="D36" s="174">
        <v>6.5</v>
      </c>
      <c r="E36" s="175">
        <v>4.5</v>
      </c>
      <c r="F36" s="173">
        <v>4.25</v>
      </c>
      <c r="G36" s="173">
        <v>8.25</v>
      </c>
      <c r="H36" s="173">
        <v>4.75</v>
      </c>
      <c r="I36" s="176">
        <f t="shared" si="0"/>
        <v>5.75</v>
      </c>
      <c r="J36" s="173"/>
      <c r="K36" s="173"/>
      <c r="L36" s="173"/>
      <c r="M36" s="176">
        <f t="shared" si="1"/>
      </c>
      <c r="N36" s="176">
        <f t="shared" si="2"/>
        <v>33.75</v>
      </c>
      <c r="P36" s="165">
        <v>580260</v>
      </c>
    </row>
    <row r="37" spans="1:16" ht="18" customHeight="1">
      <c r="A37" s="5">
        <v>35</v>
      </c>
      <c r="B37" s="172" t="s">
        <v>311</v>
      </c>
      <c r="C37" s="173">
        <v>7</v>
      </c>
      <c r="D37" s="174">
        <v>5.75</v>
      </c>
      <c r="E37" s="175">
        <v>5</v>
      </c>
      <c r="F37" s="173">
        <v>6.25</v>
      </c>
      <c r="G37" s="173">
        <v>6.5</v>
      </c>
      <c r="H37" s="173">
        <v>0</v>
      </c>
      <c r="I37" s="176">
        <f t="shared" si="0"/>
        <v>4.25</v>
      </c>
      <c r="J37" s="173"/>
      <c r="K37" s="173"/>
      <c r="L37" s="173"/>
      <c r="M37" s="176">
        <f t="shared" si="1"/>
      </c>
      <c r="N37" s="176">
        <f t="shared" si="2"/>
        <v>30.5</v>
      </c>
      <c r="P37" s="165">
        <v>580262</v>
      </c>
    </row>
    <row r="38" spans="1:12" ht="18" customHeight="1">
      <c r="A38" s="50"/>
      <c r="B38" s="58"/>
      <c r="C38" s="51"/>
      <c r="D38" s="51"/>
      <c r="E38" s="51"/>
      <c r="F38" s="60"/>
      <c r="G38" s="51"/>
      <c r="H38" s="51"/>
      <c r="I38" s="51"/>
      <c r="J38" s="51"/>
      <c r="K38" s="51"/>
      <c r="L38" s="61"/>
    </row>
    <row r="39" spans="1:12" ht="18" customHeight="1">
      <c r="A39" s="50"/>
      <c r="B39" s="58"/>
      <c r="C39" s="51"/>
      <c r="D39" s="51"/>
      <c r="E39" s="51"/>
      <c r="F39" s="51"/>
      <c r="G39" s="60"/>
      <c r="H39" s="51"/>
      <c r="I39" s="51"/>
      <c r="J39" s="51"/>
      <c r="K39" s="51"/>
      <c r="L39" s="61"/>
    </row>
    <row r="40" spans="1:12" ht="18" customHeight="1">
      <c r="A40" s="50"/>
      <c r="B40" s="58"/>
      <c r="C40" s="51"/>
      <c r="D40" s="51"/>
      <c r="E40" s="51"/>
      <c r="F40" s="51"/>
      <c r="G40" s="60"/>
      <c r="H40" s="51"/>
      <c r="I40" s="51"/>
      <c r="J40" s="51"/>
      <c r="K40" s="51"/>
      <c r="L40" s="61"/>
    </row>
    <row r="41" spans="1:12" ht="18" customHeight="1">
      <c r="A41" s="50"/>
      <c r="B41" s="58"/>
      <c r="C41" s="51"/>
      <c r="D41" s="51"/>
      <c r="E41" s="51"/>
      <c r="F41" s="51"/>
      <c r="G41" s="51"/>
      <c r="H41" s="60"/>
      <c r="I41" s="51"/>
      <c r="J41" s="51"/>
      <c r="K41" s="51"/>
      <c r="L41" s="61"/>
    </row>
    <row r="42" spans="1:12" ht="18" customHeight="1">
      <c r="A42" s="50"/>
      <c r="B42" s="58"/>
      <c r="C42" s="51"/>
      <c r="D42" s="51"/>
      <c r="E42" s="51"/>
      <c r="F42" s="60"/>
      <c r="G42" s="51"/>
      <c r="H42" s="51"/>
      <c r="I42" s="51"/>
      <c r="J42" s="51"/>
      <c r="K42" s="51"/>
      <c r="L42" s="61"/>
    </row>
    <row r="43" spans="1:12" ht="18" customHeight="1">
      <c r="A43" s="50"/>
      <c r="B43" s="58"/>
      <c r="C43" s="51"/>
      <c r="D43" s="51"/>
      <c r="E43" s="51"/>
      <c r="F43" s="60"/>
      <c r="G43" s="51"/>
      <c r="H43" s="51"/>
      <c r="I43" s="51"/>
      <c r="J43" s="51"/>
      <c r="K43" s="51"/>
      <c r="L43" s="61"/>
    </row>
    <row r="44" spans="1:12" ht="18" customHeight="1">
      <c r="A44" s="50"/>
      <c r="B44" s="58"/>
      <c r="C44" s="51"/>
      <c r="D44" s="51"/>
      <c r="E44" s="51"/>
      <c r="F44" s="51"/>
      <c r="G44" s="60"/>
      <c r="H44" s="51"/>
      <c r="I44" s="51"/>
      <c r="J44" s="51"/>
      <c r="K44" s="51"/>
      <c r="L44" s="61"/>
    </row>
    <row r="45" spans="1:12" ht="18" customHeight="1">
      <c r="A45" s="50"/>
      <c r="B45" s="58"/>
      <c r="C45" s="51"/>
      <c r="D45" s="51"/>
      <c r="E45" s="51"/>
      <c r="F45" s="60"/>
      <c r="G45" s="51"/>
      <c r="H45" s="51"/>
      <c r="I45" s="51"/>
      <c r="J45" s="51"/>
      <c r="K45" s="51"/>
      <c r="L45" s="61"/>
    </row>
    <row r="46" spans="1:12" ht="18" customHeight="1">
      <c r="A46" s="50"/>
      <c r="B46" s="58"/>
      <c r="C46" s="51"/>
      <c r="D46" s="51"/>
      <c r="E46" s="51"/>
      <c r="F46" s="51"/>
      <c r="G46" s="60"/>
      <c r="H46" s="51"/>
      <c r="I46" s="51"/>
      <c r="J46" s="51"/>
      <c r="K46" s="51"/>
      <c r="L46" s="61"/>
    </row>
    <row r="47" spans="1:12" ht="18" customHeight="1">
      <c r="A47" s="50"/>
      <c r="B47" s="58"/>
      <c r="C47" s="51"/>
      <c r="D47" s="51"/>
      <c r="E47" s="51"/>
      <c r="F47" s="51"/>
      <c r="G47" s="60"/>
      <c r="H47" s="51"/>
      <c r="I47" s="51"/>
      <c r="J47" s="51"/>
      <c r="K47" s="51"/>
      <c r="L47" s="61"/>
    </row>
    <row r="48" spans="1:12" ht="18" customHeight="1">
      <c r="A48" s="50"/>
      <c r="B48" s="58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2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s="66" customFormat="1" ht="18" customHeight="1">
      <c r="A50" s="63"/>
      <c r="B50" s="64"/>
      <c r="C50" s="53">
        <f aca="true" t="shared" si="3" ref="C50:J50">COUNTIF(C3:C47,"&gt;=5")</f>
        <v>32</v>
      </c>
      <c r="D50" s="53">
        <f t="shared" si="3"/>
        <v>34</v>
      </c>
      <c r="E50" s="53">
        <f t="shared" si="3"/>
        <v>14</v>
      </c>
      <c r="F50" s="53">
        <f t="shared" si="3"/>
        <v>29</v>
      </c>
      <c r="G50" s="53">
        <f t="shared" si="3"/>
        <v>27</v>
      </c>
      <c r="H50" s="53">
        <f t="shared" si="3"/>
        <v>25</v>
      </c>
      <c r="I50" s="53">
        <f>COUNTIF(I3:I47,"&gt;=5")</f>
        <v>28</v>
      </c>
      <c r="J50" s="53">
        <f t="shared" si="3"/>
        <v>0</v>
      </c>
      <c r="K50" s="53">
        <f>COUNTIF(K3:K47,"&gt;=5")</f>
        <v>0</v>
      </c>
      <c r="L50" s="53">
        <f>COUNTIF(L3:L47,"&gt;=5")</f>
        <v>2</v>
      </c>
      <c r="M50" s="53">
        <f>COUNTIF(M3:M47,"&gt;=5")</f>
        <v>1</v>
      </c>
      <c r="N50" s="53">
        <f>COUNTIF(N3:N44,"&gt;=30")</f>
        <v>30</v>
      </c>
    </row>
    <row r="51" spans="1:14" s="40" customFormat="1" ht="18" customHeight="1">
      <c r="A51" s="67"/>
      <c r="B51" s="68"/>
      <c r="C51" s="54">
        <f aca="true" t="shared" si="4" ref="C51:J51">COUNT(C3:C47)</f>
        <v>35</v>
      </c>
      <c r="D51" s="54">
        <f t="shared" si="4"/>
        <v>35</v>
      </c>
      <c r="E51" s="54">
        <f t="shared" si="4"/>
        <v>35</v>
      </c>
      <c r="F51" s="54">
        <f t="shared" si="4"/>
        <v>33</v>
      </c>
      <c r="G51" s="54">
        <f t="shared" si="4"/>
        <v>33</v>
      </c>
      <c r="H51" s="54">
        <f t="shared" si="4"/>
        <v>33</v>
      </c>
      <c r="I51" s="54">
        <f>COUNT(I3:I47)</f>
        <v>33</v>
      </c>
      <c r="J51" s="54">
        <f t="shared" si="4"/>
        <v>2</v>
      </c>
      <c r="K51" s="54">
        <f>COUNT(K3:K47)</f>
        <v>2</v>
      </c>
      <c r="L51" s="54">
        <f>COUNT(L3:L47)</f>
        <v>2</v>
      </c>
      <c r="M51" s="54">
        <f>COUNT(M3:M47)</f>
        <v>2</v>
      </c>
      <c r="N51" s="54">
        <f>COUNT(N3:N47)</f>
        <v>35</v>
      </c>
    </row>
    <row r="52" spans="1:14" ht="18" customHeight="1">
      <c r="A52" s="50"/>
      <c r="B52" s="62"/>
      <c r="C52" s="69">
        <f aca="true" t="shared" si="5" ref="C52:J52">C50/C51*100</f>
        <v>91.42857142857143</v>
      </c>
      <c r="D52" s="69">
        <f t="shared" si="5"/>
        <v>97.14285714285714</v>
      </c>
      <c r="E52" s="69">
        <f t="shared" si="5"/>
        <v>40</v>
      </c>
      <c r="F52" s="69">
        <f t="shared" si="5"/>
        <v>87.87878787878788</v>
      </c>
      <c r="G52" s="69">
        <f t="shared" si="5"/>
        <v>81.81818181818183</v>
      </c>
      <c r="H52" s="69">
        <f t="shared" si="5"/>
        <v>75.75757575757575</v>
      </c>
      <c r="I52" s="69">
        <f t="shared" si="5"/>
        <v>84.84848484848484</v>
      </c>
      <c r="J52" s="69">
        <f t="shared" si="5"/>
        <v>0</v>
      </c>
      <c r="K52" s="69">
        <f>K50/K51*100</f>
        <v>0</v>
      </c>
      <c r="L52" s="69">
        <f>L50/L51*100</f>
        <v>100</v>
      </c>
      <c r="M52" s="69">
        <f>M50/M51*100</f>
        <v>50</v>
      </c>
      <c r="N52" s="69">
        <f>N50/N51*100</f>
        <v>85.71428571428571</v>
      </c>
    </row>
    <row r="53" spans="1:12" ht="18" customHeight="1">
      <c r="A53" s="50"/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</sheetData>
  <sheetProtection/>
  <mergeCells count="2">
    <mergeCell ref="A1:B1"/>
    <mergeCell ref="C1:N1"/>
  </mergeCells>
  <printOptions/>
  <pageMargins left="0.25" right="0" top="0.25" bottom="0.25" header="0.511811023622047" footer="0.3149606299212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L21" sqref="L21"/>
    </sheetView>
  </sheetViews>
  <sheetFormatPr defaultColWidth="8.66015625" defaultRowHeight="18" customHeight="1"/>
  <cols>
    <col min="1" max="1" width="3.08203125" style="3" customWidth="1"/>
    <col min="2" max="2" width="19.33203125" style="4" customWidth="1"/>
    <col min="3" max="11" width="4.66015625" style="4" customWidth="1"/>
    <col min="12" max="12" width="4.91015625" style="46" customWidth="1"/>
    <col min="13" max="13" width="4.66015625" style="4" customWidth="1"/>
    <col min="14" max="14" width="4.91015625" style="4" customWidth="1"/>
    <col min="15" max="16384" width="8.83203125" style="4" customWidth="1"/>
  </cols>
  <sheetData>
    <row r="1" spans="1:14" ht="15.75">
      <c r="A1" s="244" t="s">
        <v>324</v>
      </c>
      <c r="B1" s="242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5">
        <v>1</v>
      </c>
      <c r="B3" s="172" t="s">
        <v>58</v>
      </c>
      <c r="C3" s="173">
        <v>7.5</v>
      </c>
      <c r="D3" s="174">
        <v>7</v>
      </c>
      <c r="E3" s="175">
        <v>5</v>
      </c>
      <c r="F3" s="173">
        <v>6.25</v>
      </c>
      <c r="G3" s="173">
        <v>6.25</v>
      </c>
      <c r="H3" s="173">
        <v>5.25</v>
      </c>
      <c r="I3" s="176">
        <f aca="true" t="shared" si="0" ref="I3:I38">IF((F3+G3+H3&lt;&gt;0),(F3+G3+H3)/3,"")</f>
        <v>5.916666666666667</v>
      </c>
      <c r="J3" s="173"/>
      <c r="K3" s="173"/>
      <c r="L3" s="173"/>
      <c r="M3" s="176">
        <f aca="true" t="shared" si="1" ref="M3:M38">IF((J3+K3+L3&lt;&gt;0),(J3+K3+L3)/3,"")</f>
      </c>
      <c r="N3" s="176">
        <f aca="true" t="shared" si="2" ref="N3:N21">C3+D3+E3+F3+G3+H3+J3+K3+L3</f>
        <v>37.25</v>
      </c>
    </row>
    <row r="4" spans="1:14" ht="18" customHeight="1">
      <c r="A4" s="5">
        <v>2</v>
      </c>
      <c r="B4" s="172" t="s">
        <v>60</v>
      </c>
      <c r="C4" s="173">
        <v>6</v>
      </c>
      <c r="D4" s="174">
        <v>4.5</v>
      </c>
      <c r="E4" s="175">
        <v>5</v>
      </c>
      <c r="F4" s="173">
        <v>6.75</v>
      </c>
      <c r="G4" s="173">
        <v>6.75</v>
      </c>
      <c r="H4" s="173">
        <v>5.75</v>
      </c>
      <c r="I4" s="176">
        <f t="shared" si="0"/>
        <v>6.416666666666667</v>
      </c>
      <c r="J4" s="173"/>
      <c r="K4" s="173"/>
      <c r="L4" s="173"/>
      <c r="M4" s="176">
        <f t="shared" si="1"/>
      </c>
      <c r="N4" s="176">
        <f t="shared" si="2"/>
        <v>34.75</v>
      </c>
    </row>
    <row r="5" spans="1:14" ht="18" customHeight="1">
      <c r="A5" s="5">
        <v>3</v>
      </c>
      <c r="B5" s="172" t="s">
        <v>72</v>
      </c>
      <c r="C5" s="173">
        <v>5</v>
      </c>
      <c r="D5" s="174">
        <v>3.5</v>
      </c>
      <c r="E5" s="175">
        <v>4.5</v>
      </c>
      <c r="F5" s="173"/>
      <c r="G5" s="173"/>
      <c r="H5" s="173"/>
      <c r="I5" s="176">
        <f t="shared" si="0"/>
      </c>
      <c r="J5" s="173">
        <v>3.75</v>
      </c>
      <c r="K5" s="173">
        <v>3.5</v>
      </c>
      <c r="L5" s="173">
        <v>7.5</v>
      </c>
      <c r="M5" s="176">
        <f t="shared" si="1"/>
        <v>4.916666666666667</v>
      </c>
      <c r="N5" s="176">
        <f t="shared" si="2"/>
        <v>27.75</v>
      </c>
    </row>
    <row r="6" spans="1:14" ht="18" customHeight="1">
      <c r="A6" s="5">
        <v>4</v>
      </c>
      <c r="B6" s="172" t="s">
        <v>81</v>
      </c>
      <c r="C6" s="173">
        <v>4.5</v>
      </c>
      <c r="D6" s="174">
        <v>5.5</v>
      </c>
      <c r="E6" s="175">
        <v>5.5</v>
      </c>
      <c r="F6" s="173">
        <v>4.5</v>
      </c>
      <c r="G6" s="173">
        <v>6.5</v>
      </c>
      <c r="H6" s="173">
        <v>3.25</v>
      </c>
      <c r="I6" s="176">
        <f t="shared" si="0"/>
        <v>4.75</v>
      </c>
      <c r="J6" s="173"/>
      <c r="K6" s="173"/>
      <c r="L6" s="173"/>
      <c r="M6" s="176">
        <f t="shared" si="1"/>
      </c>
      <c r="N6" s="176">
        <f t="shared" si="2"/>
        <v>29.75</v>
      </c>
    </row>
    <row r="7" spans="1:14" ht="18" customHeight="1">
      <c r="A7" s="5">
        <v>5</v>
      </c>
      <c r="B7" s="172" t="s">
        <v>85</v>
      </c>
      <c r="C7" s="173">
        <v>5</v>
      </c>
      <c r="D7" s="174">
        <v>4.75</v>
      </c>
      <c r="E7" s="175">
        <v>3.5</v>
      </c>
      <c r="F7" s="173"/>
      <c r="G7" s="173"/>
      <c r="H7" s="173"/>
      <c r="I7" s="176">
        <f t="shared" si="0"/>
      </c>
      <c r="J7" s="173">
        <v>5</v>
      </c>
      <c r="K7" s="173">
        <v>5.5</v>
      </c>
      <c r="L7" s="173">
        <v>6.25</v>
      </c>
      <c r="M7" s="176">
        <f t="shared" si="1"/>
        <v>5.583333333333333</v>
      </c>
      <c r="N7" s="176">
        <f t="shared" si="2"/>
        <v>30</v>
      </c>
    </row>
    <row r="8" spans="1:14" ht="18" customHeight="1">
      <c r="A8" s="5">
        <v>6</v>
      </c>
      <c r="B8" s="172" t="s">
        <v>89</v>
      </c>
      <c r="C8" s="173">
        <v>6.5</v>
      </c>
      <c r="D8" s="174">
        <v>5.5</v>
      </c>
      <c r="E8" s="175">
        <v>4</v>
      </c>
      <c r="F8" s="173">
        <v>6.5</v>
      </c>
      <c r="G8" s="173">
        <v>7.25</v>
      </c>
      <c r="H8" s="173">
        <v>5.25</v>
      </c>
      <c r="I8" s="176">
        <f t="shared" si="0"/>
        <v>6.333333333333333</v>
      </c>
      <c r="J8" s="173"/>
      <c r="K8" s="173"/>
      <c r="L8" s="173"/>
      <c r="M8" s="176">
        <f t="shared" si="1"/>
      </c>
      <c r="N8" s="176">
        <f t="shared" si="2"/>
        <v>35</v>
      </c>
    </row>
    <row r="9" spans="1:14" ht="18" customHeight="1">
      <c r="A9" s="5">
        <v>7</v>
      </c>
      <c r="B9" s="172" t="s">
        <v>97</v>
      </c>
      <c r="C9" s="173">
        <v>6</v>
      </c>
      <c r="D9" s="174">
        <v>6.5</v>
      </c>
      <c r="E9" s="175">
        <v>6.5</v>
      </c>
      <c r="F9" s="173">
        <v>8.75</v>
      </c>
      <c r="G9" s="173">
        <v>8</v>
      </c>
      <c r="H9" s="173">
        <v>8</v>
      </c>
      <c r="I9" s="176">
        <f t="shared" si="0"/>
        <v>8.25</v>
      </c>
      <c r="J9" s="173"/>
      <c r="K9" s="173"/>
      <c r="L9" s="173"/>
      <c r="M9" s="176">
        <f t="shared" si="1"/>
      </c>
      <c r="N9" s="176">
        <f t="shared" si="2"/>
        <v>43.75</v>
      </c>
    </row>
    <row r="10" spans="1:14" ht="18" customHeight="1">
      <c r="A10" s="5">
        <v>8</v>
      </c>
      <c r="B10" s="172" t="s">
        <v>99</v>
      </c>
      <c r="C10" s="173">
        <v>5</v>
      </c>
      <c r="D10" s="174">
        <v>5.25</v>
      </c>
      <c r="E10" s="175">
        <v>4</v>
      </c>
      <c r="F10" s="173"/>
      <c r="G10" s="173"/>
      <c r="H10" s="173"/>
      <c r="I10" s="176">
        <f t="shared" si="0"/>
      </c>
      <c r="J10" s="173">
        <v>4.5</v>
      </c>
      <c r="K10" s="173">
        <v>5</v>
      </c>
      <c r="L10" s="173">
        <v>7.25</v>
      </c>
      <c r="M10" s="176">
        <f t="shared" si="1"/>
        <v>5.583333333333333</v>
      </c>
      <c r="N10" s="176">
        <f t="shared" si="2"/>
        <v>31</v>
      </c>
    </row>
    <row r="11" spans="1:14" ht="18" customHeight="1">
      <c r="A11" s="5">
        <v>9</v>
      </c>
      <c r="B11" s="172" t="s">
        <v>101</v>
      </c>
      <c r="C11" s="173">
        <v>4</v>
      </c>
      <c r="D11" s="174">
        <v>3.5</v>
      </c>
      <c r="E11" s="175">
        <v>5</v>
      </c>
      <c r="F11" s="173"/>
      <c r="G11" s="173"/>
      <c r="H11" s="173"/>
      <c r="I11" s="176">
        <f t="shared" si="0"/>
      </c>
      <c r="J11" s="173">
        <v>5.5</v>
      </c>
      <c r="K11" s="173">
        <v>6.75</v>
      </c>
      <c r="L11" s="173">
        <v>7.75</v>
      </c>
      <c r="M11" s="176">
        <f t="shared" si="1"/>
        <v>6.666666666666667</v>
      </c>
      <c r="N11" s="176">
        <f t="shared" si="2"/>
        <v>32.5</v>
      </c>
    </row>
    <row r="12" spans="1:14" ht="18" customHeight="1">
      <c r="A12" s="5">
        <v>10</v>
      </c>
      <c r="B12" s="172" t="s">
        <v>106</v>
      </c>
      <c r="C12" s="173">
        <v>5</v>
      </c>
      <c r="D12" s="174">
        <v>5.5</v>
      </c>
      <c r="E12" s="175">
        <v>5</v>
      </c>
      <c r="F12" s="173"/>
      <c r="G12" s="173"/>
      <c r="H12" s="173"/>
      <c r="I12" s="176">
        <f t="shared" si="0"/>
      </c>
      <c r="J12" s="173">
        <v>3.75</v>
      </c>
      <c r="K12" s="173">
        <v>4</v>
      </c>
      <c r="L12" s="173">
        <v>6.5</v>
      </c>
      <c r="M12" s="176">
        <f t="shared" si="1"/>
        <v>4.75</v>
      </c>
      <c r="N12" s="176">
        <f t="shared" si="2"/>
        <v>29.75</v>
      </c>
    </row>
    <row r="13" spans="1:14" ht="18" customHeight="1">
      <c r="A13" s="5">
        <v>11</v>
      </c>
      <c r="B13" s="172" t="s">
        <v>113</v>
      </c>
      <c r="C13" s="173">
        <v>7</v>
      </c>
      <c r="D13" s="174">
        <v>6.75</v>
      </c>
      <c r="E13" s="175">
        <v>4</v>
      </c>
      <c r="F13" s="173">
        <v>8.25</v>
      </c>
      <c r="G13" s="173">
        <v>5.5</v>
      </c>
      <c r="H13" s="173">
        <v>5.75</v>
      </c>
      <c r="I13" s="176">
        <f t="shared" si="0"/>
        <v>6.5</v>
      </c>
      <c r="J13" s="173"/>
      <c r="K13" s="173"/>
      <c r="L13" s="173"/>
      <c r="M13" s="176">
        <f t="shared" si="1"/>
      </c>
      <c r="N13" s="176">
        <f t="shared" si="2"/>
        <v>37.25</v>
      </c>
    </row>
    <row r="14" spans="1:14" ht="18" customHeight="1">
      <c r="A14" s="5">
        <v>12</v>
      </c>
      <c r="B14" s="172" t="s">
        <v>131</v>
      </c>
      <c r="C14" s="173">
        <v>7</v>
      </c>
      <c r="D14" s="174">
        <v>5.5</v>
      </c>
      <c r="E14" s="175">
        <v>4.5</v>
      </c>
      <c r="F14" s="173">
        <v>6</v>
      </c>
      <c r="G14" s="173">
        <v>6.75</v>
      </c>
      <c r="H14" s="173">
        <v>4.75</v>
      </c>
      <c r="I14" s="176">
        <f t="shared" si="0"/>
        <v>5.833333333333333</v>
      </c>
      <c r="J14" s="173"/>
      <c r="K14" s="173"/>
      <c r="L14" s="173"/>
      <c r="M14" s="176">
        <f t="shared" si="1"/>
      </c>
      <c r="N14" s="176">
        <f t="shared" si="2"/>
        <v>34.5</v>
      </c>
    </row>
    <row r="15" spans="1:14" ht="18" customHeight="1">
      <c r="A15" s="5">
        <v>13</v>
      </c>
      <c r="B15" s="172" t="s">
        <v>137</v>
      </c>
      <c r="C15" s="173">
        <v>4.5</v>
      </c>
      <c r="D15" s="174">
        <v>3</v>
      </c>
      <c r="E15" s="175">
        <v>5</v>
      </c>
      <c r="F15" s="173"/>
      <c r="G15" s="173"/>
      <c r="H15" s="173"/>
      <c r="I15" s="176">
        <f t="shared" si="0"/>
      </c>
      <c r="J15" s="173">
        <v>5.5</v>
      </c>
      <c r="K15" s="173">
        <v>7</v>
      </c>
      <c r="L15" s="173">
        <v>8.25</v>
      </c>
      <c r="M15" s="176">
        <f t="shared" si="1"/>
        <v>6.916666666666667</v>
      </c>
      <c r="N15" s="176">
        <f t="shared" si="2"/>
        <v>33.25</v>
      </c>
    </row>
    <row r="16" spans="1:14" ht="18" customHeight="1">
      <c r="A16" s="5">
        <v>14</v>
      </c>
      <c r="B16" s="172" t="s">
        <v>141</v>
      </c>
      <c r="C16" s="173">
        <v>6.5</v>
      </c>
      <c r="D16" s="174">
        <v>5</v>
      </c>
      <c r="E16" s="175">
        <v>3</v>
      </c>
      <c r="F16" s="173"/>
      <c r="G16" s="173"/>
      <c r="H16" s="173"/>
      <c r="I16" s="176">
        <f t="shared" si="0"/>
      </c>
      <c r="J16" s="173">
        <v>4.25</v>
      </c>
      <c r="K16" s="173">
        <v>5.75</v>
      </c>
      <c r="L16" s="173">
        <v>7.25</v>
      </c>
      <c r="M16" s="176">
        <f t="shared" si="1"/>
        <v>5.75</v>
      </c>
      <c r="N16" s="176">
        <f t="shared" si="2"/>
        <v>31.75</v>
      </c>
    </row>
    <row r="17" spans="1:14" ht="18" customHeight="1">
      <c r="A17" s="5">
        <v>15</v>
      </c>
      <c r="B17" s="172" t="s">
        <v>150</v>
      </c>
      <c r="C17" s="173">
        <v>4</v>
      </c>
      <c r="D17" s="174">
        <v>4.75</v>
      </c>
      <c r="E17" s="175">
        <v>3.5</v>
      </c>
      <c r="F17" s="173">
        <v>5.25</v>
      </c>
      <c r="G17" s="173">
        <v>4</v>
      </c>
      <c r="H17" s="173">
        <v>6.25</v>
      </c>
      <c r="I17" s="176">
        <f t="shared" si="0"/>
        <v>5.166666666666667</v>
      </c>
      <c r="J17" s="173"/>
      <c r="K17" s="173"/>
      <c r="L17" s="173"/>
      <c r="M17" s="176">
        <f t="shared" si="1"/>
      </c>
      <c r="N17" s="176">
        <f t="shared" si="2"/>
        <v>27.75</v>
      </c>
    </row>
    <row r="18" spans="1:14" ht="18" customHeight="1">
      <c r="A18" s="5">
        <v>16</v>
      </c>
      <c r="B18" s="172" t="s">
        <v>177</v>
      </c>
      <c r="C18" s="173">
        <v>5</v>
      </c>
      <c r="D18" s="174">
        <v>5.75</v>
      </c>
      <c r="E18" s="175">
        <v>2</v>
      </c>
      <c r="F18" s="173">
        <v>7</v>
      </c>
      <c r="G18" s="173">
        <v>3.25</v>
      </c>
      <c r="H18" s="173">
        <v>3.75</v>
      </c>
      <c r="I18" s="176">
        <f t="shared" si="0"/>
        <v>4.666666666666667</v>
      </c>
      <c r="J18" s="173"/>
      <c r="K18" s="173"/>
      <c r="L18" s="173"/>
      <c r="M18" s="176">
        <f t="shared" si="1"/>
      </c>
      <c r="N18" s="176">
        <f t="shared" si="2"/>
        <v>26.75</v>
      </c>
    </row>
    <row r="19" spans="1:14" ht="18" customHeight="1">
      <c r="A19" s="5">
        <v>17</v>
      </c>
      <c r="B19" s="172" t="s">
        <v>179</v>
      </c>
      <c r="C19" s="173">
        <v>5.5</v>
      </c>
      <c r="D19" s="174">
        <v>2.5</v>
      </c>
      <c r="E19" s="175">
        <v>5</v>
      </c>
      <c r="F19" s="173"/>
      <c r="G19" s="173"/>
      <c r="H19" s="173"/>
      <c r="I19" s="176">
        <f t="shared" si="0"/>
      </c>
      <c r="J19" s="173">
        <v>4.25</v>
      </c>
      <c r="K19" s="173">
        <v>5.25</v>
      </c>
      <c r="L19" s="173">
        <v>7.75</v>
      </c>
      <c r="M19" s="176">
        <f t="shared" si="1"/>
        <v>5.75</v>
      </c>
      <c r="N19" s="176">
        <f t="shared" si="2"/>
        <v>30.25</v>
      </c>
    </row>
    <row r="20" spans="1:14" ht="18" customHeight="1">
      <c r="A20" s="5">
        <v>18</v>
      </c>
      <c r="B20" s="172" t="s">
        <v>183</v>
      </c>
      <c r="C20" s="173">
        <v>6.5</v>
      </c>
      <c r="D20" s="174">
        <v>5.5</v>
      </c>
      <c r="E20" s="175">
        <v>4</v>
      </c>
      <c r="F20" s="173">
        <v>6.5</v>
      </c>
      <c r="G20" s="173">
        <v>5.75</v>
      </c>
      <c r="H20" s="173">
        <v>7.5</v>
      </c>
      <c r="I20" s="176">
        <f t="shared" si="0"/>
        <v>6.583333333333333</v>
      </c>
      <c r="J20" s="173"/>
      <c r="K20" s="173"/>
      <c r="L20" s="173"/>
      <c r="M20" s="176">
        <f t="shared" si="1"/>
      </c>
      <c r="N20" s="176">
        <f t="shared" si="2"/>
        <v>35.75</v>
      </c>
    </row>
    <row r="21" spans="1:14" ht="18" customHeight="1">
      <c r="A21" s="5">
        <v>19</v>
      </c>
      <c r="B21" s="172" t="s">
        <v>190</v>
      </c>
      <c r="C21" s="173">
        <v>6.5</v>
      </c>
      <c r="D21" s="174">
        <v>3.5</v>
      </c>
      <c r="E21" s="175">
        <v>3.5</v>
      </c>
      <c r="F21" s="173"/>
      <c r="G21" s="173"/>
      <c r="H21" s="173"/>
      <c r="I21" s="176">
        <f t="shared" si="0"/>
      </c>
      <c r="J21" s="173">
        <v>3.75</v>
      </c>
      <c r="K21" s="173">
        <v>6</v>
      </c>
      <c r="L21" s="173">
        <v>7.5</v>
      </c>
      <c r="M21" s="176">
        <f t="shared" si="1"/>
        <v>5.75</v>
      </c>
      <c r="N21" s="176">
        <f t="shared" si="2"/>
        <v>30.75</v>
      </c>
    </row>
    <row r="22" spans="1:14" ht="18" customHeight="1">
      <c r="A22" s="5">
        <v>20</v>
      </c>
      <c r="B22" s="172" t="s">
        <v>200</v>
      </c>
      <c r="C22" s="173"/>
      <c r="D22" s="174">
        <v>0</v>
      </c>
      <c r="E22" s="175">
        <v>0</v>
      </c>
      <c r="F22" s="173"/>
      <c r="G22" s="173"/>
      <c r="H22" s="173"/>
      <c r="I22" s="176">
        <f t="shared" si="0"/>
      </c>
      <c r="J22" s="173"/>
      <c r="K22" s="173"/>
      <c r="L22" s="173"/>
      <c r="M22" s="176">
        <f t="shared" si="1"/>
      </c>
      <c r="N22" s="176">
        <f aca="true" t="shared" si="3" ref="N22:N38">C22+D22+E22+F22+G22+H22+J22+K22+L22</f>
        <v>0</v>
      </c>
    </row>
    <row r="23" spans="1:14" ht="18" customHeight="1">
      <c r="A23" s="5">
        <v>21</v>
      </c>
      <c r="B23" s="172" t="s">
        <v>207</v>
      </c>
      <c r="C23" s="173">
        <v>6.5</v>
      </c>
      <c r="D23" s="174">
        <v>3.5</v>
      </c>
      <c r="E23" s="175">
        <v>4</v>
      </c>
      <c r="F23" s="173"/>
      <c r="G23" s="173"/>
      <c r="H23" s="173"/>
      <c r="I23" s="176">
        <f t="shared" si="0"/>
      </c>
      <c r="J23" s="173">
        <v>4.5</v>
      </c>
      <c r="K23" s="173">
        <v>6</v>
      </c>
      <c r="L23" s="173">
        <v>8</v>
      </c>
      <c r="M23" s="176">
        <f t="shared" si="1"/>
        <v>6.166666666666667</v>
      </c>
      <c r="N23" s="176">
        <f t="shared" si="3"/>
        <v>32.5</v>
      </c>
    </row>
    <row r="24" spans="1:14" ht="18" customHeight="1">
      <c r="A24" s="5">
        <v>22</v>
      </c>
      <c r="B24" s="172" t="s">
        <v>208</v>
      </c>
      <c r="C24" s="173">
        <v>5</v>
      </c>
      <c r="D24" s="174">
        <v>7.5</v>
      </c>
      <c r="E24" s="175">
        <v>3.5</v>
      </c>
      <c r="F24" s="173"/>
      <c r="G24" s="173"/>
      <c r="H24" s="173"/>
      <c r="I24" s="176">
        <f t="shared" si="0"/>
      </c>
      <c r="J24" s="173">
        <v>4</v>
      </c>
      <c r="K24" s="173">
        <v>5.25</v>
      </c>
      <c r="L24" s="173">
        <v>7.5</v>
      </c>
      <c r="M24" s="176">
        <f t="shared" si="1"/>
        <v>5.583333333333333</v>
      </c>
      <c r="N24" s="176">
        <f t="shared" si="3"/>
        <v>32.75</v>
      </c>
    </row>
    <row r="25" spans="1:14" ht="18" customHeight="1">
      <c r="A25" s="5">
        <v>23</v>
      </c>
      <c r="B25" s="172" t="s">
        <v>211</v>
      </c>
      <c r="C25" s="173">
        <v>6.5</v>
      </c>
      <c r="D25" s="174">
        <v>6.75</v>
      </c>
      <c r="E25" s="175">
        <v>4</v>
      </c>
      <c r="F25" s="173">
        <v>4</v>
      </c>
      <c r="G25" s="173">
        <v>4.5</v>
      </c>
      <c r="H25" s="173">
        <v>4.75</v>
      </c>
      <c r="I25" s="176">
        <f t="shared" si="0"/>
        <v>4.416666666666667</v>
      </c>
      <c r="J25" s="173"/>
      <c r="K25" s="173"/>
      <c r="L25" s="173"/>
      <c r="M25" s="176">
        <f t="shared" si="1"/>
      </c>
      <c r="N25" s="176">
        <f t="shared" si="3"/>
        <v>30.5</v>
      </c>
    </row>
    <row r="26" spans="1:14" ht="18" customHeight="1">
      <c r="A26" s="5">
        <v>24</v>
      </c>
      <c r="B26" s="172" t="s">
        <v>212</v>
      </c>
      <c r="C26" s="173">
        <v>4</v>
      </c>
      <c r="D26" s="174">
        <v>7.75</v>
      </c>
      <c r="E26" s="175">
        <v>5.5</v>
      </c>
      <c r="F26" s="173">
        <v>6.25</v>
      </c>
      <c r="G26" s="173">
        <v>6.5</v>
      </c>
      <c r="H26" s="173">
        <v>3.75</v>
      </c>
      <c r="I26" s="176">
        <f t="shared" si="0"/>
        <v>5.5</v>
      </c>
      <c r="J26" s="173"/>
      <c r="K26" s="173"/>
      <c r="L26" s="173"/>
      <c r="M26" s="176">
        <f t="shared" si="1"/>
      </c>
      <c r="N26" s="176">
        <f t="shared" si="3"/>
        <v>33.75</v>
      </c>
    </row>
    <row r="27" spans="1:14" ht="18" customHeight="1">
      <c r="A27" s="5">
        <v>25</v>
      </c>
      <c r="B27" s="172" t="s">
        <v>228</v>
      </c>
      <c r="C27" s="173">
        <v>6</v>
      </c>
      <c r="D27" s="174">
        <v>5</v>
      </c>
      <c r="E27" s="175">
        <v>7</v>
      </c>
      <c r="F27" s="173"/>
      <c r="G27" s="173"/>
      <c r="H27" s="173"/>
      <c r="I27" s="176">
        <f t="shared" si="0"/>
      </c>
      <c r="J27" s="173">
        <v>5.25</v>
      </c>
      <c r="K27" s="173">
        <v>6.25</v>
      </c>
      <c r="L27" s="173">
        <v>7.75</v>
      </c>
      <c r="M27" s="176">
        <f t="shared" si="1"/>
        <v>6.416666666666667</v>
      </c>
      <c r="N27" s="176">
        <f t="shared" si="3"/>
        <v>37.25</v>
      </c>
    </row>
    <row r="28" spans="1:16" ht="18" customHeight="1">
      <c r="A28" s="5">
        <v>26</v>
      </c>
      <c r="B28" s="172" t="s">
        <v>229</v>
      </c>
      <c r="C28" s="173">
        <v>5</v>
      </c>
      <c r="D28" s="174">
        <v>6.5</v>
      </c>
      <c r="E28" s="175">
        <v>3.5</v>
      </c>
      <c r="F28" s="173">
        <v>5</v>
      </c>
      <c r="G28" s="173">
        <v>6.25</v>
      </c>
      <c r="H28" s="173">
        <v>5</v>
      </c>
      <c r="I28" s="176">
        <f t="shared" si="0"/>
        <v>5.416666666666667</v>
      </c>
      <c r="J28" s="173"/>
      <c r="K28" s="173"/>
      <c r="L28" s="173"/>
      <c r="M28" s="176">
        <f t="shared" si="1"/>
      </c>
      <c r="N28" s="176">
        <f t="shared" si="3"/>
        <v>31.25</v>
      </c>
      <c r="P28" s="23" t="s">
        <v>331</v>
      </c>
    </row>
    <row r="29" spans="1:14" ht="18" customHeight="1">
      <c r="A29" s="5">
        <v>27</v>
      </c>
      <c r="B29" s="172" t="s">
        <v>235</v>
      </c>
      <c r="C29" s="173">
        <v>7</v>
      </c>
      <c r="D29" s="174">
        <v>6.5</v>
      </c>
      <c r="E29" s="175">
        <v>4</v>
      </c>
      <c r="F29" s="173">
        <v>5.75</v>
      </c>
      <c r="G29" s="173">
        <v>7.5</v>
      </c>
      <c r="H29" s="173">
        <v>6.25</v>
      </c>
      <c r="I29" s="176">
        <f t="shared" si="0"/>
        <v>6.5</v>
      </c>
      <c r="J29" s="173"/>
      <c r="K29" s="173"/>
      <c r="L29" s="173"/>
      <c r="M29" s="176">
        <f t="shared" si="1"/>
      </c>
      <c r="N29" s="176">
        <f t="shared" si="3"/>
        <v>37</v>
      </c>
    </row>
    <row r="30" spans="1:14" ht="18" customHeight="1">
      <c r="A30" s="5">
        <v>28</v>
      </c>
      <c r="B30" s="172" t="s">
        <v>244</v>
      </c>
      <c r="C30" s="173">
        <v>5.5</v>
      </c>
      <c r="D30" s="174">
        <v>6</v>
      </c>
      <c r="E30" s="175">
        <v>5</v>
      </c>
      <c r="F30" s="173"/>
      <c r="G30" s="173"/>
      <c r="H30" s="173"/>
      <c r="I30" s="176">
        <f t="shared" si="0"/>
      </c>
      <c r="J30" s="173">
        <v>4.25</v>
      </c>
      <c r="K30" s="173">
        <v>5</v>
      </c>
      <c r="L30" s="173">
        <v>6.25</v>
      </c>
      <c r="M30" s="176">
        <f t="shared" si="1"/>
        <v>5.166666666666667</v>
      </c>
      <c r="N30" s="176">
        <f t="shared" si="3"/>
        <v>32</v>
      </c>
    </row>
    <row r="31" spans="1:14" ht="18" customHeight="1">
      <c r="A31" s="5">
        <v>29</v>
      </c>
      <c r="B31" s="172" t="s">
        <v>246</v>
      </c>
      <c r="C31" s="173">
        <v>6.5</v>
      </c>
      <c r="D31" s="174">
        <v>6.75</v>
      </c>
      <c r="E31" s="175">
        <v>4</v>
      </c>
      <c r="F31" s="173"/>
      <c r="G31" s="173"/>
      <c r="H31" s="173"/>
      <c r="I31" s="176">
        <f t="shared" si="0"/>
      </c>
      <c r="J31" s="173">
        <v>3.5</v>
      </c>
      <c r="K31" s="173">
        <v>5.25</v>
      </c>
      <c r="L31" s="173">
        <v>7.25</v>
      </c>
      <c r="M31" s="176">
        <f t="shared" si="1"/>
        <v>5.333333333333333</v>
      </c>
      <c r="N31" s="176">
        <f t="shared" si="3"/>
        <v>33.25</v>
      </c>
    </row>
    <row r="32" spans="1:14" ht="18" customHeight="1">
      <c r="A32" s="5">
        <v>30</v>
      </c>
      <c r="B32" s="172" t="s">
        <v>249</v>
      </c>
      <c r="C32" s="173">
        <v>7</v>
      </c>
      <c r="D32" s="174">
        <v>5.5</v>
      </c>
      <c r="E32" s="175">
        <v>4</v>
      </c>
      <c r="F32" s="173"/>
      <c r="G32" s="173"/>
      <c r="H32" s="173"/>
      <c r="I32" s="176">
        <f t="shared" si="0"/>
      </c>
      <c r="J32" s="173">
        <v>4.25</v>
      </c>
      <c r="K32" s="173">
        <v>6.5</v>
      </c>
      <c r="L32" s="173">
        <v>7.75</v>
      </c>
      <c r="M32" s="176">
        <f t="shared" si="1"/>
        <v>6.166666666666667</v>
      </c>
      <c r="N32" s="176">
        <f t="shared" si="3"/>
        <v>35</v>
      </c>
    </row>
    <row r="33" spans="1:14" ht="18" customHeight="1">
      <c r="A33" s="5">
        <v>31</v>
      </c>
      <c r="B33" s="172" t="s">
        <v>265</v>
      </c>
      <c r="C33" s="173">
        <v>6</v>
      </c>
      <c r="D33" s="174">
        <v>4.75</v>
      </c>
      <c r="E33" s="175">
        <v>4.5</v>
      </c>
      <c r="F33" s="173"/>
      <c r="G33" s="173"/>
      <c r="H33" s="173"/>
      <c r="I33" s="176">
        <f t="shared" si="0"/>
      </c>
      <c r="J33" s="173">
        <v>5.25</v>
      </c>
      <c r="K33" s="173">
        <v>7</v>
      </c>
      <c r="L33" s="173">
        <v>8.5</v>
      </c>
      <c r="M33" s="176">
        <f t="shared" si="1"/>
        <v>6.916666666666667</v>
      </c>
      <c r="N33" s="176">
        <f t="shared" si="3"/>
        <v>36</v>
      </c>
    </row>
    <row r="34" spans="1:14" ht="18" customHeight="1">
      <c r="A34" s="5">
        <v>32</v>
      </c>
      <c r="B34" s="172" t="s">
        <v>276</v>
      </c>
      <c r="C34" s="173">
        <v>5</v>
      </c>
      <c r="D34" s="174">
        <v>3.75</v>
      </c>
      <c r="E34" s="175">
        <v>3.5</v>
      </c>
      <c r="F34" s="173">
        <v>5.75</v>
      </c>
      <c r="G34" s="173">
        <v>5.5</v>
      </c>
      <c r="H34" s="173">
        <v>4.5</v>
      </c>
      <c r="I34" s="176">
        <f t="shared" si="0"/>
        <v>5.25</v>
      </c>
      <c r="J34" s="173"/>
      <c r="K34" s="173"/>
      <c r="L34" s="173"/>
      <c r="M34" s="176">
        <f t="shared" si="1"/>
      </c>
      <c r="N34" s="176">
        <f t="shared" si="3"/>
        <v>28</v>
      </c>
    </row>
    <row r="35" spans="1:14" ht="18" customHeight="1">
      <c r="A35" s="5">
        <v>33</v>
      </c>
      <c r="B35" s="172" t="s">
        <v>289</v>
      </c>
      <c r="C35" s="173">
        <v>5.5</v>
      </c>
      <c r="D35" s="174">
        <v>6.5</v>
      </c>
      <c r="E35" s="175">
        <v>4.5</v>
      </c>
      <c r="F35" s="173"/>
      <c r="G35" s="173"/>
      <c r="H35" s="173"/>
      <c r="I35" s="176">
        <f t="shared" si="0"/>
      </c>
      <c r="J35" s="173">
        <v>4.25</v>
      </c>
      <c r="K35" s="173">
        <v>4.75</v>
      </c>
      <c r="L35" s="173">
        <v>6.75</v>
      </c>
      <c r="M35" s="176">
        <f t="shared" si="1"/>
        <v>5.25</v>
      </c>
      <c r="N35" s="176">
        <f t="shared" si="3"/>
        <v>32.25</v>
      </c>
    </row>
    <row r="36" spans="1:14" ht="18" customHeight="1">
      <c r="A36" s="5">
        <v>34</v>
      </c>
      <c r="B36" s="172" t="s">
        <v>301</v>
      </c>
      <c r="C36" s="173">
        <v>4.5</v>
      </c>
      <c r="D36" s="174">
        <v>6.25</v>
      </c>
      <c r="E36" s="175">
        <v>5</v>
      </c>
      <c r="F36" s="173">
        <v>7.5</v>
      </c>
      <c r="G36" s="173">
        <v>7</v>
      </c>
      <c r="H36" s="173">
        <v>4.75</v>
      </c>
      <c r="I36" s="176">
        <f t="shared" si="0"/>
        <v>6.416666666666667</v>
      </c>
      <c r="J36" s="173"/>
      <c r="K36" s="173"/>
      <c r="L36" s="173"/>
      <c r="M36" s="176">
        <f t="shared" si="1"/>
      </c>
      <c r="N36" s="176">
        <f t="shared" si="3"/>
        <v>35</v>
      </c>
    </row>
    <row r="37" spans="1:14" ht="18" customHeight="1">
      <c r="A37" s="5">
        <v>35</v>
      </c>
      <c r="B37" s="172" t="s">
        <v>316</v>
      </c>
      <c r="C37" s="173">
        <v>6</v>
      </c>
      <c r="D37" s="174">
        <v>5.5</v>
      </c>
      <c r="E37" s="175">
        <v>4</v>
      </c>
      <c r="F37" s="173">
        <v>6.5</v>
      </c>
      <c r="G37" s="173">
        <v>6.75</v>
      </c>
      <c r="H37" s="173">
        <v>4.75</v>
      </c>
      <c r="I37" s="176">
        <f t="shared" si="0"/>
        <v>6</v>
      </c>
      <c r="J37" s="173"/>
      <c r="K37" s="173"/>
      <c r="L37" s="173"/>
      <c r="M37" s="176">
        <f t="shared" si="1"/>
      </c>
      <c r="N37" s="176">
        <f t="shared" si="3"/>
        <v>33.5</v>
      </c>
    </row>
    <row r="38" spans="1:14" ht="18" customHeight="1">
      <c r="A38" s="5">
        <v>36</v>
      </c>
      <c r="B38" s="172" t="s">
        <v>317</v>
      </c>
      <c r="C38" s="173">
        <v>6</v>
      </c>
      <c r="D38" s="174">
        <v>6.25</v>
      </c>
      <c r="E38" s="175">
        <v>4</v>
      </c>
      <c r="F38" s="173">
        <v>7</v>
      </c>
      <c r="G38" s="173">
        <v>8.25</v>
      </c>
      <c r="H38" s="173">
        <v>5.25</v>
      </c>
      <c r="I38" s="176">
        <f t="shared" si="0"/>
        <v>6.833333333333333</v>
      </c>
      <c r="J38" s="173"/>
      <c r="K38" s="173"/>
      <c r="L38" s="173"/>
      <c r="M38" s="176">
        <f t="shared" si="1"/>
      </c>
      <c r="N38" s="176">
        <f t="shared" si="3"/>
        <v>36.75</v>
      </c>
    </row>
    <row r="39" spans="1:14" ht="18" customHeight="1">
      <c r="A39" s="5"/>
      <c r="B39" s="49"/>
      <c r="C39" s="77"/>
      <c r="D39" s="77"/>
      <c r="E39" s="77"/>
      <c r="F39" s="77"/>
      <c r="G39" s="77"/>
      <c r="H39" s="77"/>
      <c r="I39" s="80"/>
      <c r="J39" s="77"/>
      <c r="K39" s="77"/>
      <c r="L39" s="77"/>
      <c r="M39" s="80"/>
      <c r="N39" s="80"/>
    </row>
    <row r="40" spans="1:14" ht="18" customHeight="1">
      <c r="A40" s="5"/>
      <c r="B40" s="49"/>
      <c r="C40" s="77"/>
      <c r="D40" s="77"/>
      <c r="E40" s="77"/>
      <c r="F40" s="77"/>
      <c r="G40" s="77"/>
      <c r="H40" s="77"/>
      <c r="I40" s="80"/>
      <c r="J40" s="77"/>
      <c r="K40" s="77"/>
      <c r="L40" s="77"/>
      <c r="M40" s="80"/>
      <c r="N40" s="80"/>
    </row>
    <row r="41" spans="1:14" ht="18" customHeight="1">
      <c r="A41" s="5"/>
      <c r="B41" s="49"/>
      <c r="C41" s="77"/>
      <c r="D41" s="77"/>
      <c r="E41" s="77"/>
      <c r="F41" s="77"/>
      <c r="G41" s="77"/>
      <c r="H41" s="77"/>
      <c r="I41" s="80"/>
      <c r="J41" s="77"/>
      <c r="K41" s="77"/>
      <c r="L41" s="77"/>
      <c r="M41" s="80"/>
      <c r="N41" s="80"/>
    </row>
    <row r="42" spans="1:14" ht="18" customHeight="1">
      <c r="A42" s="5"/>
      <c r="B42" s="49"/>
      <c r="C42" s="77"/>
      <c r="D42" s="77"/>
      <c r="E42" s="77"/>
      <c r="F42" s="77"/>
      <c r="G42" s="77"/>
      <c r="H42" s="77"/>
      <c r="I42" s="80"/>
      <c r="J42" s="77"/>
      <c r="K42" s="77"/>
      <c r="L42" s="77"/>
      <c r="M42" s="80"/>
      <c r="N42" s="80"/>
    </row>
    <row r="43" spans="1:12" ht="18" customHeight="1">
      <c r="A43" s="50"/>
      <c r="B43" s="58"/>
      <c r="C43" s="51"/>
      <c r="D43" s="51"/>
      <c r="E43" s="51"/>
      <c r="F43" s="60"/>
      <c r="G43" s="51"/>
      <c r="H43" s="51"/>
      <c r="I43" s="60"/>
      <c r="J43" s="51"/>
      <c r="K43" s="51"/>
      <c r="L43" s="61"/>
    </row>
    <row r="44" spans="1:12" ht="18" customHeight="1">
      <c r="A44" s="50"/>
      <c r="B44" s="62"/>
      <c r="C44" s="51"/>
      <c r="D44" s="51"/>
      <c r="E44" s="51"/>
      <c r="F44" s="51"/>
      <c r="G44" s="51"/>
      <c r="H44" s="51"/>
      <c r="I44" s="51"/>
      <c r="J44" s="51"/>
      <c r="K44" s="51"/>
      <c r="L44" s="61"/>
    </row>
    <row r="45" spans="1:12" ht="18" customHeight="1">
      <c r="A45" s="50"/>
      <c r="B45" s="62"/>
      <c r="C45" s="51"/>
      <c r="D45" s="51"/>
      <c r="E45" s="51"/>
      <c r="F45" s="51"/>
      <c r="G45" s="51"/>
      <c r="H45" s="51"/>
      <c r="I45" s="51"/>
      <c r="J45" s="51"/>
      <c r="K45" s="51"/>
      <c r="L45" s="61"/>
    </row>
    <row r="46" spans="1:12" ht="18" customHeight="1">
      <c r="A46" s="50"/>
      <c r="B46" s="62"/>
      <c r="C46" s="51"/>
      <c r="D46" s="51"/>
      <c r="E46" s="51"/>
      <c r="F46" s="51"/>
      <c r="G46" s="51"/>
      <c r="H46" s="51"/>
      <c r="I46" s="51"/>
      <c r="J46" s="51"/>
      <c r="K46" s="51"/>
      <c r="L46" s="61"/>
    </row>
    <row r="47" spans="1:12" ht="18" customHeight="1">
      <c r="A47" s="50"/>
      <c r="B47" s="62"/>
      <c r="C47" s="51"/>
      <c r="D47" s="51"/>
      <c r="E47" s="51"/>
      <c r="F47" s="51"/>
      <c r="G47" s="51"/>
      <c r="H47" s="51"/>
      <c r="I47" s="51"/>
      <c r="J47" s="51"/>
      <c r="K47" s="51"/>
      <c r="L47" s="61"/>
    </row>
    <row r="48" spans="1:12" ht="18" customHeight="1">
      <c r="A48" s="50"/>
      <c r="B48" s="62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2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s="66" customFormat="1" ht="18" customHeight="1">
      <c r="A50" s="63"/>
      <c r="B50" s="64"/>
      <c r="C50" s="53">
        <f>COUNTIF(C3:C43,"&gt;=5")</f>
        <v>29</v>
      </c>
      <c r="D50" s="53">
        <f aca="true" t="shared" si="4" ref="D50:M50">COUNTIF(D3:D43,"&gt;=5")</f>
        <v>24</v>
      </c>
      <c r="E50" s="53">
        <f t="shared" si="4"/>
        <v>12</v>
      </c>
      <c r="F50" s="53">
        <f t="shared" si="4"/>
        <v>16</v>
      </c>
      <c r="G50" s="53">
        <f t="shared" si="4"/>
        <v>15</v>
      </c>
      <c r="H50" s="53">
        <f t="shared" si="4"/>
        <v>10</v>
      </c>
      <c r="I50" s="53">
        <f t="shared" si="4"/>
        <v>15</v>
      </c>
      <c r="J50" s="53">
        <f t="shared" si="4"/>
        <v>5</v>
      </c>
      <c r="K50" s="53">
        <f t="shared" si="4"/>
        <v>14</v>
      </c>
      <c r="L50" s="53">
        <f t="shared" si="4"/>
        <v>17</v>
      </c>
      <c r="M50" s="53">
        <f t="shared" si="4"/>
        <v>15</v>
      </c>
      <c r="N50" s="53">
        <f>COUNTIF(N3:N44,"&gt;=30")</f>
        <v>29</v>
      </c>
    </row>
    <row r="51" spans="1:14" s="40" customFormat="1" ht="18" customHeight="1">
      <c r="A51" s="67"/>
      <c r="B51" s="68"/>
      <c r="C51" s="54">
        <f>COUNT(C3:C46)</f>
        <v>35</v>
      </c>
      <c r="D51" s="54">
        <f aca="true" t="shared" si="5" ref="D51:N51">COUNT(D3:D46)</f>
        <v>36</v>
      </c>
      <c r="E51" s="54">
        <f t="shared" si="5"/>
        <v>36</v>
      </c>
      <c r="F51" s="54">
        <f t="shared" si="5"/>
        <v>18</v>
      </c>
      <c r="G51" s="54">
        <f t="shared" si="5"/>
        <v>18</v>
      </c>
      <c r="H51" s="54">
        <f t="shared" si="5"/>
        <v>18</v>
      </c>
      <c r="I51" s="54">
        <f t="shared" si="5"/>
        <v>18</v>
      </c>
      <c r="J51" s="54">
        <f t="shared" si="5"/>
        <v>17</v>
      </c>
      <c r="K51" s="54">
        <f t="shared" si="5"/>
        <v>17</v>
      </c>
      <c r="L51" s="54">
        <f t="shared" si="5"/>
        <v>17</v>
      </c>
      <c r="M51" s="54">
        <f t="shared" si="5"/>
        <v>17</v>
      </c>
      <c r="N51" s="54">
        <f t="shared" si="5"/>
        <v>36</v>
      </c>
    </row>
    <row r="52" spans="1:14" ht="18" customHeight="1">
      <c r="A52" s="50"/>
      <c r="B52" s="62"/>
      <c r="C52" s="57">
        <f>C50/C51*100</f>
        <v>82.85714285714286</v>
      </c>
      <c r="D52" s="57">
        <f aca="true" t="shared" si="6" ref="D52:N52">D50/D51*100</f>
        <v>66.66666666666666</v>
      </c>
      <c r="E52" s="57">
        <f t="shared" si="6"/>
        <v>33.33333333333333</v>
      </c>
      <c r="F52" s="57">
        <f t="shared" si="6"/>
        <v>88.88888888888889</v>
      </c>
      <c r="G52" s="57">
        <f t="shared" si="6"/>
        <v>83.33333333333334</v>
      </c>
      <c r="H52" s="57">
        <f t="shared" si="6"/>
        <v>55.55555555555556</v>
      </c>
      <c r="I52" s="57">
        <f t="shared" si="6"/>
        <v>83.33333333333334</v>
      </c>
      <c r="J52" s="57">
        <f t="shared" si="6"/>
        <v>29.411764705882355</v>
      </c>
      <c r="K52" s="57">
        <f t="shared" si="6"/>
        <v>82.35294117647058</v>
      </c>
      <c r="L52" s="57">
        <f t="shared" si="6"/>
        <v>100</v>
      </c>
      <c r="M52" s="57">
        <f t="shared" si="6"/>
        <v>88.23529411764706</v>
      </c>
      <c r="N52" s="57">
        <f t="shared" si="6"/>
        <v>80.55555555555556</v>
      </c>
    </row>
    <row r="53" spans="1:12" ht="18" customHeight="1">
      <c r="A53" s="50">
        <v>60</v>
      </c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</sheetData>
  <sheetProtection/>
  <mergeCells count="2">
    <mergeCell ref="A1:B1"/>
    <mergeCell ref="C1:N1"/>
  </mergeCells>
  <printOptions/>
  <pageMargins left="0.25" right="0" top="0.393700787401575" bottom="0" header="0.511811023622047" footer="0.2362204724409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2" sqref="A1:N32"/>
    </sheetView>
  </sheetViews>
  <sheetFormatPr defaultColWidth="8.66015625" defaultRowHeight="18"/>
  <cols>
    <col min="1" max="1" width="3.5" style="3" bestFit="1" customWidth="1"/>
    <col min="2" max="2" width="18.16015625" style="4" customWidth="1"/>
    <col min="3" max="11" width="4.66015625" style="4" customWidth="1"/>
    <col min="12" max="12" width="4.91015625" style="46" customWidth="1"/>
    <col min="13" max="13" width="5" style="4" customWidth="1"/>
    <col min="14" max="14" width="5.33203125" style="4" customWidth="1"/>
    <col min="15" max="16384" width="8.83203125" style="4" customWidth="1"/>
  </cols>
  <sheetData>
    <row r="1" spans="1:14" ht="15.75">
      <c r="A1" s="244" t="s">
        <v>326</v>
      </c>
      <c r="B1" s="242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5">
        <v>1</v>
      </c>
      <c r="B3" s="172" t="s">
        <v>66</v>
      </c>
      <c r="C3" s="173">
        <v>5.5</v>
      </c>
      <c r="D3" s="174">
        <v>3.75</v>
      </c>
      <c r="E3" s="175">
        <v>6.5</v>
      </c>
      <c r="F3" s="173">
        <v>5</v>
      </c>
      <c r="G3" s="173">
        <v>4.25</v>
      </c>
      <c r="H3" s="173">
        <v>4.5</v>
      </c>
      <c r="I3" s="176">
        <f aca="true" t="shared" si="0" ref="I3:I32">IF((F3+G3+H3&lt;&gt;0),(F3+G3+H3)/3,"")</f>
        <v>4.583333333333333</v>
      </c>
      <c r="J3" s="173"/>
      <c r="K3" s="173"/>
      <c r="L3" s="173"/>
      <c r="M3" s="176">
        <f aca="true" t="shared" si="1" ref="M3:M32">IF((J3+K3+L3&lt;&gt;0),(J3+K3+L3)/3,"")</f>
      </c>
      <c r="N3" s="176">
        <f aca="true" t="shared" si="2" ref="N3:N32">C3+D3+E3+F3+G3+H3+J3+K3+L3</f>
        <v>29.5</v>
      </c>
    </row>
    <row r="4" spans="1:14" ht="18" customHeight="1">
      <c r="A4" s="5">
        <v>2</v>
      </c>
      <c r="B4" s="172" t="s">
        <v>69</v>
      </c>
      <c r="C4" s="173">
        <v>7</v>
      </c>
      <c r="D4" s="174">
        <v>3.75</v>
      </c>
      <c r="E4" s="175">
        <v>4</v>
      </c>
      <c r="F4" s="173"/>
      <c r="G4" s="173"/>
      <c r="H4" s="173"/>
      <c r="I4" s="176">
        <f t="shared" si="0"/>
      </c>
      <c r="J4" s="173">
        <v>5.25</v>
      </c>
      <c r="K4" s="173">
        <v>6</v>
      </c>
      <c r="L4" s="173">
        <v>8</v>
      </c>
      <c r="M4" s="176">
        <f t="shared" si="1"/>
        <v>6.416666666666667</v>
      </c>
      <c r="N4" s="176">
        <f t="shared" si="2"/>
        <v>34</v>
      </c>
    </row>
    <row r="5" spans="1:14" ht="18" customHeight="1">
      <c r="A5" s="5">
        <v>3</v>
      </c>
      <c r="B5" s="172" t="s">
        <v>76</v>
      </c>
      <c r="C5" s="173">
        <v>5</v>
      </c>
      <c r="D5" s="174">
        <v>3.25</v>
      </c>
      <c r="E5" s="175">
        <v>4.5</v>
      </c>
      <c r="F5" s="173"/>
      <c r="G5" s="173"/>
      <c r="H5" s="173"/>
      <c r="I5" s="176">
        <f t="shared" si="0"/>
      </c>
      <c r="J5" s="173">
        <v>4.75</v>
      </c>
      <c r="K5" s="173">
        <v>5.25</v>
      </c>
      <c r="L5" s="173">
        <v>6.25</v>
      </c>
      <c r="M5" s="176">
        <f t="shared" si="1"/>
        <v>5.416666666666667</v>
      </c>
      <c r="N5" s="176">
        <f t="shared" si="2"/>
        <v>29</v>
      </c>
    </row>
    <row r="6" spans="1:14" ht="18" customHeight="1">
      <c r="A6" s="5">
        <v>4</v>
      </c>
      <c r="B6" s="172" t="s">
        <v>79</v>
      </c>
      <c r="C6" s="173">
        <v>4</v>
      </c>
      <c r="D6" s="174">
        <v>3.5</v>
      </c>
      <c r="E6" s="175">
        <v>3</v>
      </c>
      <c r="F6" s="173"/>
      <c r="G6" s="173"/>
      <c r="H6" s="173"/>
      <c r="I6" s="176">
        <f t="shared" si="0"/>
      </c>
      <c r="J6" s="173">
        <v>5</v>
      </c>
      <c r="K6" s="173">
        <v>5.75</v>
      </c>
      <c r="L6" s="173">
        <v>6.75</v>
      </c>
      <c r="M6" s="176">
        <f t="shared" si="1"/>
        <v>5.833333333333333</v>
      </c>
      <c r="N6" s="176">
        <f t="shared" si="2"/>
        <v>28</v>
      </c>
    </row>
    <row r="7" spans="1:14" ht="18" customHeight="1">
      <c r="A7" s="5">
        <v>5</v>
      </c>
      <c r="B7" s="172" t="s">
        <v>100</v>
      </c>
      <c r="C7" s="173">
        <v>7</v>
      </c>
      <c r="D7" s="174">
        <v>7.25</v>
      </c>
      <c r="E7" s="175">
        <v>4.5</v>
      </c>
      <c r="F7" s="173">
        <v>4.75</v>
      </c>
      <c r="G7" s="173">
        <v>5</v>
      </c>
      <c r="H7" s="173">
        <v>6.25</v>
      </c>
      <c r="I7" s="176">
        <f t="shared" si="0"/>
        <v>5.333333333333333</v>
      </c>
      <c r="J7" s="173"/>
      <c r="K7" s="173"/>
      <c r="L7" s="173"/>
      <c r="M7" s="176">
        <f t="shared" si="1"/>
      </c>
      <c r="N7" s="176">
        <f t="shared" si="2"/>
        <v>34.75</v>
      </c>
    </row>
    <row r="8" spans="1:14" ht="18" customHeight="1">
      <c r="A8" s="5">
        <v>6</v>
      </c>
      <c r="B8" s="172" t="s">
        <v>105</v>
      </c>
      <c r="C8" s="173">
        <v>5.5</v>
      </c>
      <c r="D8" s="174">
        <v>4.5</v>
      </c>
      <c r="E8" s="175">
        <v>4</v>
      </c>
      <c r="F8" s="173"/>
      <c r="G8" s="173"/>
      <c r="H8" s="173"/>
      <c r="I8" s="176">
        <f t="shared" si="0"/>
      </c>
      <c r="J8" s="173">
        <v>6</v>
      </c>
      <c r="K8" s="173">
        <v>6.25</v>
      </c>
      <c r="L8" s="173">
        <v>7.5</v>
      </c>
      <c r="M8" s="176">
        <f t="shared" si="1"/>
        <v>6.583333333333333</v>
      </c>
      <c r="N8" s="176">
        <f t="shared" si="2"/>
        <v>33.75</v>
      </c>
    </row>
    <row r="9" spans="1:14" ht="18" customHeight="1">
      <c r="A9" s="5">
        <v>7</v>
      </c>
      <c r="B9" s="172" t="s">
        <v>139</v>
      </c>
      <c r="C9" s="173">
        <v>4.5</v>
      </c>
      <c r="D9" s="174">
        <v>2.75</v>
      </c>
      <c r="E9" s="175">
        <v>3.5</v>
      </c>
      <c r="F9" s="173"/>
      <c r="G9" s="173"/>
      <c r="H9" s="173"/>
      <c r="I9" s="176">
        <f t="shared" si="0"/>
      </c>
      <c r="J9" s="173">
        <v>3.75</v>
      </c>
      <c r="K9" s="173">
        <v>5</v>
      </c>
      <c r="L9" s="173">
        <v>6</v>
      </c>
      <c r="M9" s="176">
        <f t="shared" si="1"/>
        <v>4.916666666666667</v>
      </c>
      <c r="N9" s="176">
        <f t="shared" si="2"/>
        <v>25.5</v>
      </c>
    </row>
    <row r="10" spans="1:14" ht="18" customHeight="1">
      <c r="A10" s="5">
        <v>8</v>
      </c>
      <c r="B10" s="172" t="s">
        <v>146</v>
      </c>
      <c r="C10" s="173">
        <v>6</v>
      </c>
      <c r="D10" s="174">
        <v>6</v>
      </c>
      <c r="E10" s="175">
        <v>3</v>
      </c>
      <c r="F10" s="173"/>
      <c r="G10" s="173"/>
      <c r="H10" s="173"/>
      <c r="I10" s="176">
        <f t="shared" si="0"/>
      </c>
      <c r="J10" s="173">
        <v>3.25</v>
      </c>
      <c r="K10" s="173">
        <v>4.5</v>
      </c>
      <c r="L10" s="173">
        <v>5</v>
      </c>
      <c r="M10" s="176">
        <f t="shared" si="1"/>
        <v>4.25</v>
      </c>
      <c r="N10" s="176">
        <f t="shared" si="2"/>
        <v>27.75</v>
      </c>
    </row>
    <row r="11" spans="1:14" ht="18" customHeight="1">
      <c r="A11" s="5">
        <v>9</v>
      </c>
      <c r="B11" s="172" t="s">
        <v>162</v>
      </c>
      <c r="C11" s="173">
        <v>4</v>
      </c>
      <c r="D11" s="174">
        <v>5.25</v>
      </c>
      <c r="E11" s="175">
        <v>3.5</v>
      </c>
      <c r="F11" s="173">
        <v>2.25</v>
      </c>
      <c r="G11" s="173">
        <v>3</v>
      </c>
      <c r="H11" s="173">
        <v>3</v>
      </c>
      <c r="I11" s="176">
        <f t="shared" si="0"/>
        <v>2.75</v>
      </c>
      <c r="J11" s="173"/>
      <c r="K11" s="173"/>
      <c r="L11" s="173"/>
      <c r="M11" s="176">
        <f t="shared" si="1"/>
      </c>
      <c r="N11" s="176">
        <f t="shared" si="2"/>
        <v>21</v>
      </c>
    </row>
    <row r="12" spans="1:14" ht="18" customHeight="1">
      <c r="A12" s="5">
        <v>10</v>
      </c>
      <c r="B12" s="172" t="s">
        <v>171</v>
      </c>
      <c r="C12" s="173">
        <v>7</v>
      </c>
      <c r="D12" s="174">
        <v>2.75</v>
      </c>
      <c r="E12" s="175">
        <v>3</v>
      </c>
      <c r="F12" s="173"/>
      <c r="G12" s="173"/>
      <c r="H12" s="173"/>
      <c r="I12" s="176">
        <f t="shared" si="0"/>
      </c>
      <c r="J12" s="173">
        <v>5</v>
      </c>
      <c r="K12" s="173">
        <v>6.25</v>
      </c>
      <c r="L12" s="173">
        <v>7.25</v>
      </c>
      <c r="M12" s="176">
        <f t="shared" si="1"/>
        <v>6.166666666666667</v>
      </c>
      <c r="N12" s="176">
        <f t="shared" si="2"/>
        <v>31.25</v>
      </c>
    </row>
    <row r="13" spans="1:14" ht="18" customHeight="1">
      <c r="A13" s="5">
        <v>11</v>
      </c>
      <c r="B13" s="172" t="s">
        <v>173</v>
      </c>
      <c r="C13" s="173">
        <v>5</v>
      </c>
      <c r="D13" s="174">
        <v>3.5</v>
      </c>
      <c r="E13" s="175">
        <v>3</v>
      </c>
      <c r="F13" s="173"/>
      <c r="G13" s="173"/>
      <c r="H13" s="173"/>
      <c r="I13" s="176">
        <f t="shared" si="0"/>
      </c>
      <c r="J13" s="173">
        <v>4.25</v>
      </c>
      <c r="K13" s="173">
        <v>6.25</v>
      </c>
      <c r="L13" s="173">
        <v>7.75</v>
      </c>
      <c r="M13" s="176">
        <f t="shared" si="1"/>
        <v>6.083333333333333</v>
      </c>
      <c r="N13" s="176">
        <f t="shared" si="2"/>
        <v>29.75</v>
      </c>
    </row>
    <row r="14" spans="1:14" ht="18" customHeight="1">
      <c r="A14" s="5">
        <v>12</v>
      </c>
      <c r="B14" s="172" t="s">
        <v>187</v>
      </c>
      <c r="C14" s="173">
        <v>6.5</v>
      </c>
      <c r="D14" s="174">
        <v>4</v>
      </c>
      <c r="E14" s="175">
        <v>4</v>
      </c>
      <c r="F14" s="173"/>
      <c r="G14" s="173"/>
      <c r="H14" s="173"/>
      <c r="I14" s="176">
        <f t="shared" si="0"/>
      </c>
      <c r="J14" s="173">
        <v>4</v>
      </c>
      <c r="K14" s="173">
        <v>6.25</v>
      </c>
      <c r="L14" s="173">
        <v>7.25</v>
      </c>
      <c r="M14" s="176">
        <f t="shared" si="1"/>
        <v>5.833333333333333</v>
      </c>
      <c r="N14" s="176">
        <f t="shared" si="2"/>
        <v>32</v>
      </c>
    </row>
    <row r="15" spans="1:14" ht="18" customHeight="1">
      <c r="A15" s="5">
        <v>13</v>
      </c>
      <c r="B15" s="172" t="s">
        <v>217</v>
      </c>
      <c r="C15" s="173">
        <v>6.5</v>
      </c>
      <c r="D15" s="174">
        <v>5.5</v>
      </c>
      <c r="E15" s="175">
        <v>3.5</v>
      </c>
      <c r="F15" s="173"/>
      <c r="G15" s="173"/>
      <c r="H15" s="173"/>
      <c r="I15" s="176">
        <f t="shared" si="0"/>
      </c>
      <c r="J15" s="173">
        <v>4.5</v>
      </c>
      <c r="K15" s="173">
        <v>5</v>
      </c>
      <c r="L15" s="173">
        <v>7</v>
      </c>
      <c r="M15" s="176">
        <f t="shared" si="1"/>
        <v>5.5</v>
      </c>
      <c r="N15" s="176">
        <f t="shared" si="2"/>
        <v>32</v>
      </c>
    </row>
    <row r="16" spans="1:14" ht="18" customHeight="1">
      <c r="A16" s="5">
        <v>14</v>
      </c>
      <c r="B16" s="172" t="s">
        <v>221</v>
      </c>
      <c r="C16" s="173">
        <v>6.5</v>
      </c>
      <c r="D16" s="174">
        <v>6.75</v>
      </c>
      <c r="E16" s="175">
        <v>3</v>
      </c>
      <c r="F16" s="173"/>
      <c r="G16" s="173"/>
      <c r="H16" s="173"/>
      <c r="I16" s="176">
        <f t="shared" si="0"/>
      </c>
      <c r="J16" s="173">
        <v>4.75</v>
      </c>
      <c r="K16" s="173">
        <v>6</v>
      </c>
      <c r="L16" s="173">
        <v>7.25</v>
      </c>
      <c r="M16" s="176">
        <f t="shared" si="1"/>
        <v>6</v>
      </c>
      <c r="N16" s="176">
        <f t="shared" si="2"/>
        <v>34.25</v>
      </c>
    </row>
    <row r="17" spans="1:14" s="27" customFormat="1" ht="18" customHeight="1">
      <c r="A17" s="5">
        <v>15</v>
      </c>
      <c r="B17" s="172" t="s">
        <v>225</v>
      </c>
      <c r="C17" s="173">
        <v>7</v>
      </c>
      <c r="D17" s="174">
        <v>5.25</v>
      </c>
      <c r="E17" s="175">
        <v>4.5</v>
      </c>
      <c r="F17" s="173"/>
      <c r="G17" s="173"/>
      <c r="H17" s="173"/>
      <c r="I17" s="176">
        <f t="shared" si="0"/>
      </c>
      <c r="J17" s="173">
        <v>4</v>
      </c>
      <c r="K17" s="173">
        <v>5.75</v>
      </c>
      <c r="L17" s="173">
        <v>6.25</v>
      </c>
      <c r="M17" s="176">
        <f t="shared" si="1"/>
        <v>5.333333333333333</v>
      </c>
      <c r="N17" s="176">
        <f t="shared" si="2"/>
        <v>32.75</v>
      </c>
    </row>
    <row r="18" spans="1:14" ht="18" customHeight="1">
      <c r="A18" s="5">
        <v>16</v>
      </c>
      <c r="B18" s="172" t="s">
        <v>230</v>
      </c>
      <c r="C18" s="173">
        <v>5</v>
      </c>
      <c r="D18" s="174">
        <v>6.75</v>
      </c>
      <c r="E18" s="175">
        <v>3.5</v>
      </c>
      <c r="F18" s="173"/>
      <c r="G18" s="173"/>
      <c r="H18" s="173"/>
      <c r="I18" s="176">
        <f t="shared" si="0"/>
      </c>
      <c r="J18" s="173">
        <v>4</v>
      </c>
      <c r="K18" s="173">
        <v>5.25</v>
      </c>
      <c r="L18" s="173">
        <v>7.75</v>
      </c>
      <c r="M18" s="176">
        <f t="shared" si="1"/>
        <v>5.666666666666667</v>
      </c>
      <c r="N18" s="176">
        <f t="shared" si="2"/>
        <v>32.25</v>
      </c>
    </row>
    <row r="19" spans="1:14" ht="18" customHeight="1">
      <c r="A19" s="5">
        <v>17</v>
      </c>
      <c r="B19" s="172" t="s">
        <v>240</v>
      </c>
      <c r="C19" s="173">
        <v>5</v>
      </c>
      <c r="D19" s="174">
        <v>6.5</v>
      </c>
      <c r="E19" s="175">
        <v>3</v>
      </c>
      <c r="F19" s="173"/>
      <c r="G19" s="173"/>
      <c r="H19" s="173"/>
      <c r="I19" s="176">
        <f t="shared" si="0"/>
      </c>
      <c r="J19" s="173">
        <v>2.75</v>
      </c>
      <c r="K19" s="173">
        <v>3.75</v>
      </c>
      <c r="L19" s="173">
        <v>6</v>
      </c>
      <c r="M19" s="176">
        <f t="shared" si="1"/>
        <v>4.166666666666667</v>
      </c>
      <c r="N19" s="176">
        <f t="shared" si="2"/>
        <v>27</v>
      </c>
    </row>
    <row r="20" spans="1:14" ht="18" customHeight="1">
      <c r="A20" s="5">
        <v>18</v>
      </c>
      <c r="B20" s="172" t="s">
        <v>241</v>
      </c>
      <c r="C20" s="173">
        <v>5.5</v>
      </c>
      <c r="D20" s="174">
        <v>2.5</v>
      </c>
      <c r="E20" s="175">
        <v>3.5</v>
      </c>
      <c r="F20" s="173">
        <v>3.75</v>
      </c>
      <c r="G20" s="173">
        <v>4.5</v>
      </c>
      <c r="H20" s="173">
        <v>4.5</v>
      </c>
      <c r="I20" s="176">
        <f t="shared" si="0"/>
        <v>4.25</v>
      </c>
      <c r="J20" s="173"/>
      <c r="K20" s="173"/>
      <c r="L20" s="173"/>
      <c r="M20" s="176">
        <f t="shared" si="1"/>
      </c>
      <c r="N20" s="176">
        <f t="shared" si="2"/>
        <v>24.25</v>
      </c>
    </row>
    <row r="21" spans="1:14" ht="18" customHeight="1">
      <c r="A21" s="5">
        <v>19</v>
      </c>
      <c r="B21" s="172" t="s">
        <v>252</v>
      </c>
      <c r="C21" s="173">
        <v>5</v>
      </c>
      <c r="D21" s="174">
        <v>5.25</v>
      </c>
      <c r="E21" s="175">
        <v>4.5</v>
      </c>
      <c r="F21" s="173">
        <v>6.25</v>
      </c>
      <c r="G21" s="173">
        <v>4.75</v>
      </c>
      <c r="H21" s="173">
        <v>3.25</v>
      </c>
      <c r="I21" s="176">
        <f t="shared" si="0"/>
        <v>4.75</v>
      </c>
      <c r="J21" s="173"/>
      <c r="K21" s="173"/>
      <c r="L21" s="173"/>
      <c r="M21" s="176">
        <f t="shared" si="1"/>
      </c>
      <c r="N21" s="176">
        <f t="shared" si="2"/>
        <v>29</v>
      </c>
    </row>
    <row r="22" spans="1:14" ht="18" customHeight="1">
      <c r="A22" s="5">
        <v>20</v>
      </c>
      <c r="B22" s="172" t="s">
        <v>254</v>
      </c>
      <c r="C22" s="173">
        <v>5</v>
      </c>
      <c r="D22" s="174">
        <v>3.75</v>
      </c>
      <c r="E22" s="175">
        <v>4.5</v>
      </c>
      <c r="F22" s="173"/>
      <c r="G22" s="173"/>
      <c r="H22" s="173"/>
      <c r="I22" s="176">
        <f t="shared" si="0"/>
      </c>
      <c r="J22" s="173">
        <v>5.5</v>
      </c>
      <c r="K22" s="173">
        <v>6</v>
      </c>
      <c r="L22" s="173">
        <v>8</v>
      </c>
      <c r="M22" s="176">
        <f t="shared" si="1"/>
        <v>6.5</v>
      </c>
      <c r="N22" s="176">
        <f t="shared" si="2"/>
        <v>32.75</v>
      </c>
    </row>
    <row r="23" spans="1:14" ht="18" customHeight="1">
      <c r="A23" s="5">
        <v>21</v>
      </c>
      <c r="B23" s="172" t="s">
        <v>259</v>
      </c>
      <c r="C23" s="173">
        <v>3</v>
      </c>
      <c r="D23" s="174">
        <v>5</v>
      </c>
      <c r="E23" s="175">
        <v>3</v>
      </c>
      <c r="F23" s="173"/>
      <c r="G23" s="173"/>
      <c r="H23" s="173"/>
      <c r="I23" s="176">
        <f t="shared" si="0"/>
      </c>
      <c r="J23" s="173">
        <v>3</v>
      </c>
      <c r="K23" s="173">
        <v>5.25</v>
      </c>
      <c r="L23" s="173">
        <v>5.5</v>
      </c>
      <c r="M23" s="176">
        <f t="shared" si="1"/>
        <v>4.583333333333333</v>
      </c>
      <c r="N23" s="176">
        <f t="shared" si="2"/>
        <v>24.75</v>
      </c>
    </row>
    <row r="24" spans="1:14" ht="18" customHeight="1">
      <c r="A24" s="5">
        <v>22</v>
      </c>
      <c r="B24" s="172" t="s">
        <v>262</v>
      </c>
      <c r="C24" s="173">
        <v>5</v>
      </c>
      <c r="D24" s="174">
        <v>4</v>
      </c>
      <c r="E24" s="175">
        <v>4</v>
      </c>
      <c r="F24" s="173"/>
      <c r="G24" s="173"/>
      <c r="H24" s="173"/>
      <c r="I24" s="176">
        <f t="shared" si="0"/>
      </c>
      <c r="J24" s="173">
        <v>3.75</v>
      </c>
      <c r="K24" s="173">
        <v>5.25</v>
      </c>
      <c r="L24" s="173">
        <v>7.75</v>
      </c>
      <c r="M24" s="176">
        <f t="shared" si="1"/>
        <v>5.583333333333333</v>
      </c>
      <c r="N24" s="176">
        <f t="shared" si="2"/>
        <v>29.75</v>
      </c>
    </row>
    <row r="25" spans="1:14" ht="18" customHeight="1">
      <c r="A25" s="5">
        <v>23</v>
      </c>
      <c r="B25" s="172" t="s">
        <v>263</v>
      </c>
      <c r="C25" s="173">
        <v>2.5</v>
      </c>
      <c r="D25" s="174">
        <v>4</v>
      </c>
      <c r="E25" s="175">
        <v>4.5</v>
      </c>
      <c r="F25" s="173"/>
      <c r="G25" s="173"/>
      <c r="H25" s="173"/>
      <c r="I25" s="176">
        <f t="shared" si="0"/>
      </c>
      <c r="J25" s="173">
        <v>3.75</v>
      </c>
      <c r="K25" s="173">
        <v>5</v>
      </c>
      <c r="L25" s="173">
        <v>7.25</v>
      </c>
      <c r="M25" s="176">
        <f t="shared" si="1"/>
        <v>5.333333333333333</v>
      </c>
      <c r="N25" s="176">
        <f t="shared" si="2"/>
        <v>27</v>
      </c>
    </row>
    <row r="26" spans="1:14" ht="18" customHeight="1">
      <c r="A26" s="5">
        <v>24</v>
      </c>
      <c r="B26" s="172" t="s">
        <v>268</v>
      </c>
      <c r="C26" s="173">
        <v>4.5</v>
      </c>
      <c r="D26" s="174">
        <v>3.5</v>
      </c>
      <c r="E26" s="175">
        <v>3.5</v>
      </c>
      <c r="F26" s="173"/>
      <c r="G26" s="173"/>
      <c r="H26" s="173"/>
      <c r="I26" s="176">
        <f t="shared" si="0"/>
      </c>
      <c r="J26" s="173">
        <v>4</v>
      </c>
      <c r="K26" s="173">
        <v>5.75</v>
      </c>
      <c r="L26" s="173">
        <v>7</v>
      </c>
      <c r="M26" s="176">
        <f t="shared" si="1"/>
        <v>5.583333333333333</v>
      </c>
      <c r="N26" s="176">
        <f t="shared" si="2"/>
        <v>28.25</v>
      </c>
    </row>
    <row r="27" spans="1:14" ht="18" customHeight="1">
      <c r="A27" s="5">
        <v>25</v>
      </c>
      <c r="B27" s="172" t="s">
        <v>275</v>
      </c>
      <c r="C27" s="173">
        <v>6</v>
      </c>
      <c r="D27" s="174">
        <v>5.75</v>
      </c>
      <c r="E27" s="175">
        <v>4</v>
      </c>
      <c r="F27" s="173">
        <v>5.25</v>
      </c>
      <c r="G27" s="173">
        <v>5</v>
      </c>
      <c r="H27" s="173">
        <v>4.5</v>
      </c>
      <c r="I27" s="176">
        <f t="shared" si="0"/>
        <v>4.916666666666667</v>
      </c>
      <c r="J27" s="173"/>
      <c r="K27" s="173"/>
      <c r="L27" s="173"/>
      <c r="M27" s="176">
        <f t="shared" si="1"/>
      </c>
      <c r="N27" s="176">
        <f t="shared" si="2"/>
        <v>30.5</v>
      </c>
    </row>
    <row r="28" spans="1:14" ht="18" customHeight="1">
      <c r="A28" s="5">
        <v>26</v>
      </c>
      <c r="B28" s="172" t="s">
        <v>280</v>
      </c>
      <c r="C28" s="173">
        <v>4.5</v>
      </c>
      <c r="D28" s="174">
        <v>7.5</v>
      </c>
      <c r="E28" s="175">
        <v>4</v>
      </c>
      <c r="F28" s="173">
        <v>7.5</v>
      </c>
      <c r="G28" s="173">
        <v>6.75</v>
      </c>
      <c r="H28" s="173">
        <v>1.75</v>
      </c>
      <c r="I28" s="176">
        <f t="shared" si="0"/>
        <v>5.333333333333333</v>
      </c>
      <c r="J28" s="173"/>
      <c r="K28" s="173"/>
      <c r="L28" s="173"/>
      <c r="M28" s="176">
        <f t="shared" si="1"/>
      </c>
      <c r="N28" s="176">
        <f t="shared" si="2"/>
        <v>32</v>
      </c>
    </row>
    <row r="29" spans="1:14" ht="18" customHeight="1">
      <c r="A29" s="5">
        <v>27</v>
      </c>
      <c r="B29" s="172" t="s">
        <v>292</v>
      </c>
      <c r="C29" s="173">
        <v>5</v>
      </c>
      <c r="D29" s="174">
        <v>5.5</v>
      </c>
      <c r="E29" s="175">
        <v>4</v>
      </c>
      <c r="F29" s="173">
        <v>5.75</v>
      </c>
      <c r="G29" s="173">
        <v>4.75</v>
      </c>
      <c r="H29" s="173">
        <v>6</v>
      </c>
      <c r="I29" s="176">
        <f t="shared" si="0"/>
        <v>5.5</v>
      </c>
      <c r="J29" s="173"/>
      <c r="K29" s="173"/>
      <c r="L29" s="173"/>
      <c r="M29" s="176">
        <f t="shared" si="1"/>
      </c>
      <c r="N29" s="176">
        <f t="shared" si="2"/>
        <v>31</v>
      </c>
    </row>
    <row r="30" spans="1:14" ht="18" customHeight="1">
      <c r="A30" s="5">
        <v>28</v>
      </c>
      <c r="B30" s="172" t="s">
        <v>299</v>
      </c>
      <c r="C30" s="173">
        <v>4.5</v>
      </c>
      <c r="D30" s="174">
        <v>6.75</v>
      </c>
      <c r="E30" s="175">
        <v>4.5</v>
      </c>
      <c r="F30" s="173">
        <v>7.75</v>
      </c>
      <c r="G30" s="173">
        <v>7.25</v>
      </c>
      <c r="H30" s="173">
        <v>5.5</v>
      </c>
      <c r="I30" s="176">
        <f t="shared" si="0"/>
        <v>6.833333333333333</v>
      </c>
      <c r="J30" s="173"/>
      <c r="K30" s="173"/>
      <c r="L30" s="173"/>
      <c r="M30" s="176">
        <f t="shared" si="1"/>
      </c>
      <c r="N30" s="176">
        <f t="shared" si="2"/>
        <v>36.25</v>
      </c>
    </row>
    <row r="31" spans="1:14" ht="18" customHeight="1">
      <c r="A31" s="5">
        <v>29</v>
      </c>
      <c r="B31" s="172" t="s">
        <v>307</v>
      </c>
      <c r="C31" s="173">
        <v>7</v>
      </c>
      <c r="D31" s="174">
        <v>6.5</v>
      </c>
      <c r="E31" s="175">
        <v>4</v>
      </c>
      <c r="F31" s="173"/>
      <c r="G31" s="173"/>
      <c r="H31" s="173"/>
      <c r="I31" s="176">
        <f t="shared" si="0"/>
      </c>
      <c r="J31" s="173">
        <v>3</v>
      </c>
      <c r="K31" s="173">
        <v>5.25</v>
      </c>
      <c r="L31" s="173">
        <v>6.5</v>
      </c>
      <c r="M31" s="176">
        <f t="shared" si="1"/>
        <v>4.916666666666667</v>
      </c>
      <c r="N31" s="176">
        <f t="shared" si="2"/>
        <v>32.25</v>
      </c>
    </row>
    <row r="32" spans="1:14" ht="18" customHeight="1">
      <c r="A32" s="5">
        <v>30</v>
      </c>
      <c r="B32" s="172" t="s">
        <v>314</v>
      </c>
      <c r="C32" s="173">
        <v>4</v>
      </c>
      <c r="D32" s="174">
        <v>5.25</v>
      </c>
      <c r="E32" s="175">
        <v>5</v>
      </c>
      <c r="F32" s="173"/>
      <c r="G32" s="173"/>
      <c r="H32" s="173"/>
      <c r="I32" s="176">
        <f t="shared" si="0"/>
      </c>
      <c r="J32" s="173">
        <v>4.75</v>
      </c>
      <c r="K32" s="173">
        <v>3</v>
      </c>
      <c r="L32" s="173">
        <v>5.5</v>
      </c>
      <c r="M32" s="176">
        <f t="shared" si="1"/>
        <v>4.416666666666667</v>
      </c>
      <c r="N32" s="176">
        <f t="shared" si="2"/>
        <v>27.5</v>
      </c>
    </row>
    <row r="33" spans="1:12" ht="18" customHeight="1">
      <c r="A33" s="50"/>
      <c r="B33" s="58"/>
      <c r="C33" s="51"/>
      <c r="D33" s="51"/>
      <c r="E33" s="51"/>
      <c r="F33" s="60"/>
      <c r="G33" s="51"/>
      <c r="H33" s="51"/>
      <c r="I33" s="51"/>
      <c r="J33" s="51"/>
      <c r="K33" s="51"/>
      <c r="L33" s="61"/>
    </row>
    <row r="34" spans="1:12" ht="18" customHeight="1">
      <c r="A34" s="50"/>
      <c r="B34" s="58"/>
      <c r="C34" s="51"/>
      <c r="D34" s="51"/>
      <c r="E34" s="51"/>
      <c r="F34" s="51"/>
      <c r="G34" s="51"/>
      <c r="H34" s="51"/>
      <c r="I34" s="60"/>
      <c r="J34" s="60"/>
      <c r="K34" s="51"/>
      <c r="L34" s="61"/>
    </row>
    <row r="35" spans="1:12" ht="18" customHeight="1">
      <c r="A35" s="50"/>
      <c r="B35" s="58"/>
      <c r="C35" s="51"/>
      <c r="D35" s="51"/>
      <c r="E35" s="51"/>
      <c r="F35" s="51"/>
      <c r="G35" s="60"/>
      <c r="H35" s="51"/>
      <c r="I35" s="51"/>
      <c r="J35" s="51"/>
      <c r="K35" s="51"/>
      <c r="L35" s="61"/>
    </row>
    <row r="36" spans="1:12" ht="18" customHeight="1">
      <c r="A36" s="50"/>
      <c r="B36" s="58"/>
      <c r="C36" s="51"/>
      <c r="D36" s="51"/>
      <c r="E36" s="51"/>
      <c r="F36" s="60"/>
      <c r="G36" s="51"/>
      <c r="H36" s="51"/>
      <c r="I36" s="51"/>
      <c r="J36" s="51"/>
      <c r="K36" s="51"/>
      <c r="L36" s="61"/>
    </row>
    <row r="37" spans="1:12" ht="18" customHeight="1">
      <c r="A37" s="50"/>
      <c r="B37" s="58"/>
      <c r="C37" s="51"/>
      <c r="D37" s="51"/>
      <c r="E37" s="51"/>
      <c r="F37" s="51"/>
      <c r="G37" s="51"/>
      <c r="H37" s="51"/>
      <c r="I37" s="60"/>
      <c r="J37" s="60"/>
      <c r="K37" s="51"/>
      <c r="L37" s="61"/>
    </row>
    <row r="38" spans="1:12" ht="18" customHeight="1">
      <c r="A38" s="50"/>
      <c r="B38" s="58"/>
      <c r="C38" s="51"/>
      <c r="D38" s="51"/>
      <c r="E38" s="51"/>
      <c r="F38" s="60"/>
      <c r="G38" s="51"/>
      <c r="H38" s="51"/>
      <c r="I38" s="51"/>
      <c r="J38" s="51"/>
      <c r="K38" s="51"/>
      <c r="L38" s="61"/>
    </row>
    <row r="39" spans="1:12" ht="18" customHeight="1">
      <c r="A39" s="50"/>
      <c r="B39" s="58"/>
      <c r="C39" s="51"/>
      <c r="D39" s="51"/>
      <c r="E39" s="51"/>
      <c r="F39" s="51"/>
      <c r="G39" s="51"/>
      <c r="H39" s="51"/>
      <c r="I39" s="51"/>
      <c r="J39" s="51"/>
      <c r="K39" s="51"/>
      <c r="L39" s="61"/>
    </row>
    <row r="40" spans="1:12" ht="18" customHeight="1">
      <c r="A40" s="50"/>
      <c r="B40" s="62"/>
      <c r="C40" s="51"/>
      <c r="D40" s="51"/>
      <c r="E40" s="51"/>
      <c r="F40" s="51"/>
      <c r="G40" s="51"/>
      <c r="H40" s="51"/>
      <c r="I40" s="51"/>
      <c r="J40" s="51"/>
      <c r="K40" s="51"/>
      <c r="L40" s="61"/>
    </row>
    <row r="41" spans="1:12" ht="18" customHeight="1">
      <c r="A41" s="50"/>
      <c r="B41" s="62"/>
      <c r="C41" s="51"/>
      <c r="D41" s="51"/>
      <c r="E41" s="51"/>
      <c r="F41" s="51"/>
      <c r="G41" s="51"/>
      <c r="H41" s="51"/>
      <c r="I41" s="51"/>
      <c r="J41" s="51"/>
      <c r="K41" s="51"/>
      <c r="L41" s="61"/>
    </row>
    <row r="42" spans="1:12" ht="18" customHeight="1">
      <c r="A42" s="50"/>
      <c r="B42" s="62"/>
      <c r="C42" s="51"/>
      <c r="D42" s="51"/>
      <c r="E42" s="51"/>
      <c r="F42" s="51"/>
      <c r="G42" s="51"/>
      <c r="H42" s="51"/>
      <c r="I42" s="51"/>
      <c r="J42" s="51"/>
      <c r="K42" s="51"/>
      <c r="L42" s="61"/>
    </row>
    <row r="43" spans="1:12" ht="18" customHeight="1">
      <c r="A43" s="50"/>
      <c r="B43" s="62"/>
      <c r="C43" s="51"/>
      <c r="D43" s="51"/>
      <c r="E43" s="51"/>
      <c r="F43" s="51"/>
      <c r="G43" s="51"/>
      <c r="H43" s="51"/>
      <c r="I43" s="51"/>
      <c r="J43" s="51"/>
      <c r="K43" s="51"/>
      <c r="L43" s="61"/>
    </row>
    <row r="44" spans="1:12" ht="18" customHeight="1">
      <c r="A44" s="50"/>
      <c r="B44" s="62"/>
      <c r="C44" s="51"/>
      <c r="D44" s="51"/>
      <c r="E44" s="51"/>
      <c r="F44" s="51"/>
      <c r="G44" s="51"/>
      <c r="H44" s="51"/>
      <c r="I44" s="51"/>
      <c r="J44" s="51"/>
      <c r="K44" s="51"/>
      <c r="L44" s="61"/>
    </row>
    <row r="45" spans="1:12" ht="18" customHeight="1">
      <c r="A45" s="50"/>
      <c r="B45" s="62"/>
      <c r="C45" s="51"/>
      <c r="D45" s="51"/>
      <c r="E45" s="51"/>
      <c r="F45" s="51"/>
      <c r="G45" s="51"/>
      <c r="H45" s="51"/>
      <c r="I45" s="51"/>
      <c r="J45" s="51"/>
      <c r="K45" s="51"/>
      <c r="L45" s="61"/>
    </row>
    <row r="46" spans="1:12" ht="18" customHeight="1">
      <c r="A46" s="50"/>
      <c r="B46" s="62"/>
      <c r="C46" s="51"/>
      <c r="D46" s="51"/>
      <c r="E46" s="51"/>
      <c r="F46" s="51"/>
      <c r="G46" s="51"/>
      <c r="H46" s="51"/>
      <c r="I46" s="51"/>
      <c r="J46" s="51"/>
      <c r="K46" s="51"/>
      <c r="L46" s="61"/>
    </row>
    <row r="47" spans="1:12" ht="18" customHeight="1">
      <c r="A47" s="50"/>
      <c r="B47" s="62"/>
      <c r="C47" s="51"/>
      <c r="D47" s="51"/>
      <c r="E47" s="51"/>
      <c r="F47" s="51"/>
      <c r="G47" s="51"/>
      <c r="H47" s="51"/>
      <c r="I47" s="51"/>
      <c r="J47" s="51"/>
      <c r="K47" s="51"/>
      <c r="L47" s="61"/>
    </row>
    <row r="48" spans="1:12" ht="18" customHeight="1">
      <c r="A48" s="50"/>
      <c r="B48" s="62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2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s="66" customFormat="1" ht="18" customHeight="1">
      <c r="A50" s="63"/>
      <c r="B50" s="65"/>
      <c r="C50" s="53">
        <f>COUNTIF(C3:C39,"&gt;=5")</f>
        <v>21</v>
      </c>
      <c r="D50" s="53">
        <f aca="true" t="shared" si="3" ref="D50:M50">COUNTIF(D3:D39,"&gt;=5")</f>
        <v>16</v>
      </c>
      <c r="E50" s="53">
        <f t="shared" si="3"/>
        <v>2</v>
      </c>
      <c r="F50" s="53">
        <f t="shared" si="3"/>
        <v>6</v>
      </c>
      <c r="G50" s="53">
        <f t="shared" si="3"/>
        <v>4</v>
      </c>
      <c r="H50" s="53">
        <f t="shared" si="3"/>
        <v>3</v>
      </c>
      <c r="I50" s="53">
        <f t="shared" si="3"/>
        <v>4</v>
      </c>
      <c r="J50" s="53">
        <f t="shared" si="3"/>
        <v>5</v>
      </c>
      <c r="K50" s="53">
        <f t="shared" si="3"/>
        <v>18</v>
      </c>
      <c r="L50" s="53">
        <f t="shared" si="3"/>
        <v>21</v>
      </c>
      <c r="M50" s="53">
        <f t="shared" si="3"/>
        <v>15</v>
      </c>
      <c r="N50" s="53">
        <f>COUNTIF(N3:N44,"&gt;=30")</f>
        <v>15</v>
      </c>
    </row>
    <row r="51" spans="1:14" s="40" customFormat="1" ht="18" customHeight="1">
      <c r="A51" s="67"/>
      <c r="B51" s="60"/>
      <c r="C51" s="54">
        <f>COUNT(C3:C44)</f>
        <v>30</v>
      </c>
      <c r="D51" s="54">
        <f aca="true" t="shared" si="4" ref="D51:N51">COUNT(D3:D44)</f>
        <v>30</v>
      </c>
      <c r="E51" s="54">
        <f t="shared" si="4"/>
        <v>30</v>
      </c>
      <c r="F51" s="54">
        <f t="shared" si="4"/>
        <v>9</v>
      </c>
      <c r="G51" s="54">
        <f t="shared" si="4"/>
        <v>9</v>
      </c>
      <c r="H51" s="54">
        <f t="shared" si="4"/>
        <v>9</v>
      </c>
      <c r="I51" s="54">
        <f t="shared" si="4"/>
        <v>9</v>
      </c>
      <c r="J51" s="54">
        <f t="shared" si="4"/>
        <v>21</v>
      </c>
      <c r="K51" s="54">
        <f t="shared" si="4"/>
        <v>21</v>
      </c>
      <c r="L51" s="54">
        <f t="shared" si="4"/>
        <v>21</v>
      </c>
      <c r="M51" s="54">
        <f t="shared" si="4"/>
        <v>21</v>
      </c>
      <c r="N51" s="54">
        <f t="shared" si="4"/>
        <v>30</v>
      </c>
    </row>
    <row r="52" spans="1:14" ht="18" customHeight="1">
      <c r="A52" s="50"/>
      <c r="B52" s="62"/>
      <c r="C52" s="6">
        <f>C50/C51*100</f>
        <v>70</v>
      </c>
      <c r="D52" s="6">
        <f aca="true" t="shared" si="5" ref="D52:N52">D50/D51*100</f>
        <v>53.333333333333336</v>
      </c>
      <c r="E52" s="6">
        <f t="shared" si="5"/>
        <v>6.666666666666667</v>
      </c>
      <c r="F52" s="6">
        <f t="shared" si="5"/>
        <v>66.66666666666666</v>
      </c>
      <c r="G52" s="6">
        <f t="shared" si="5"/>
        <v>44.44444444444444</v>
      </c>
      <c r="H52" s="6">
        <f t="shared" si="5"/>
        <v>33.33333333333333</v>
      </c>
      <c r="I52" s="6">
        <f t="shared" si="5"/>
        <v>44.44444444444444</v>
      </c>
      <c r="J52" s="6">
        <f t="shared" si="5"/>
        <v>23.809523809523807</v>
      </c>
      <c r="K52" s="6">
        <f t="shared" si="5"/>
        <v>85.71428571428571</v>
      </c>
      <c r="L52" s="6">
        <f t="shared" si="5"/>
        <v>100</v>
      </c>
      <c r="M52" s="6">
        <f t="shared" si="5"/>
        <v>71.42857142857143</v>
      </c>
      <c r="N52" s="6">
        <f t="shared" si="5"/>
        <v>50</v>
      </c>
    </row>
    <row r="53" spans="1:12" ht="18" customHeight="1">
      <c r="A53" s="50"/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</sheetData>
  <sheetProtection/>
  <mergeCells count="2">
    <mergeCell ref="A1:B1"/>
    <mergeCell ref="C1:N1"/>
  </mergeCells>
  <printOptions/>
  <pageMargins left="0.2362204724409449" right="0" top="0.2362204724409449" bottom="0.2362204724409449" header="0.5118110236220472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1" sqref="A1:N31"/>
    </sheetView>
  </sheetViews>
  <sheetFormatPr defaultColWidth="8.66015625" defaultRowHeight="18"/>
  <cols>
    <col min="1" max="1" width="3.16015625" style="3" customWidth="1"/>
    <col min="2" max="2" width="17.16015625" style="4" customWidth="1"/>
    <col min="3" max="8" width="4.66015625" style="4" customWidth="1"/>
    <col min="9" max="9" width="5.08203125" style="4" customWidth="1"/>
    <col min="10" max="11" width="4.66015625" style="4" customWidth="1"/>
    <col min="12" max="12" width="5.16015625" style="46" customWidth="1"/>
    <col min="13" max="13" width="5.08203125" style="4" customWidth="1"/>
    <col min="14" max="14" width="5.5" style="4" customWidth="1"/>
    <col min="15" max="16384" width="8.83203125" style="4" customWidth="1"/>
  </cols>
  <sheetData>
    <row r="1" spans="1:14" ht="18" customHeight="1">
      <c r="A1" s="245" t="s">
        <v>327</v>
      </c>
      <c r="B1" s="245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8" customHeight="1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5">
        <v>1</v>
      </c>
      <c r="B3" s="172" t="s">
        <v>53</v>
      </c>
      <c r="C3" s="173">
        <v>4</v>
      </c>
      <c r="D3" s="174">
        <v>5.5</v>
      </c>
      <c r="E3" s="175">
        <v>2.5</v>
      </c>
      <c r="F3" s="173"/>
      <c r="G3" s="173"/>
      <c r="H3" s="173"/>
      <c r="I3" s="176">
        <f aca="true" t="shared" si="0" ref="I3:I31">IF((F3+G3+H3&lt;&gt;0),(F3+G3+H3)/3,"")</f>
      </c>
      <c r="J3" s="173">
        <v>5</v>
      </c>
      <c r="K3" s="173">
        <v>5.5</v>
      </c>
      <c r="L3" s="173">
        <v>6.5</v>
      </c>
      <c r="M3" s="176">
        <f aca="true" t="shared" si="1" ref="M3:M31">IF((J3+K3+L3&lt;&gt;0),(J3+K3+L3)/3,"")</f>
        <v>5.666666666666667</v>
      </c>
      <c r="N3" s="176">
        <f aca="true" t="shared" si="2" ref="N3:N31">C3+D3+E3+F3+G3+H3+J3+K3+L3</f>
        <v>29</v>
      </c>
    </row>
    <row r="4" spans="1:14" ht="18" customHeight="1">
      <c r="A4" s="5">
        <v>2</v>
      </c>
      <c r="B4" s="172" t="s">
        <v>61</v>
      </c>
      <c r="C4" s="173">
        <v>4</v>
      </c>
      <c r="D4" s="174">
        <v>2.5</v>
      </c>
      <c r="E4" s="175">
        <v>4.5</v>
      </c>
      <c r="F4" s="173"/>
      <c r="G4" s="173"/>
      <c r="H4" s="173"/>
      <c r="I4" s="176">
        <f t="shared" si="0"/>
      </c>
      <c r="J4" s="173">
        <v>5.75</v>
      </c>
      <c r="K4" s="173">
        <v>5.75</v>
      </c>
      <c r="L4" s="173">
        <v>7.5</v>
      </c>
      <c r="M4" s="176">
        <f t="shared" si="1"/>
        <v>6.333333333333333</v>
      </c>
      <c r="N4" s="176">
        <f t="shared" si="2"/>
        <v>30</v>
      </c>
    </row>
    <row r="5" spans="1:14" ht="18" customHeight="1">
      <c r="A5" s="5">
        <v>3</v>
      </c>
      <c r="B5" s="172" t="s">
        <v>96</v>
      </c>
      <c r="C5" s="173">
        <v>4</v>
      </c>
      <c r="D5" s="174">
        <v>3.5</v>
      </c>
      <c r="E5" s="175">
        <v>3</v>
      </c>
      <c r="F5" s="173"/>
      <c r="G5" s="173"/>
      <c r="H5" s="173"/>
      <c r="I5" s="176">
        <f t="shared" si="0"/>
      </c>
      <c r="J5" s="173">
        <v>5</v>
      </c>
      <c r="K5" s="173">
        <v>5.5</v>
      </c>
      <c r="L5" s="173">
        <v>7.75</v>
      </c>
      <c r="M5" s="176">
        <f t="shared" si="1"/>
        <v>6.083333333333333</v>
      </c>
      <c r="N5" s="176">
        <f t="shared" si="2"/>
        <v>28.75</v>
      </c>
    </row>
    <row r="6" spans="1:14" ht="18" customHeight="1">
      <c r="A6" s="5">
        <v>4</v>
      </c>
      <c r="B6" s="172" t="s">
        <v>114</v>
      </c>
      <c r="C6" s="173">
        <v>5.5</v>
      </c>
      <c r="D6" s="174">
        <v>3.5</v>
      </c>
      <c r="E6" s="175">
        <v>4</v>
      </c>
      <c r="F6" s="173"/>
      <c r="G6" s="173"/>
      <c r="H6" s="173"/>
      <c r="I6" s="176">
        <f t="shared" si="0"/>
      </c>
      <c r="J6" s="173">
        <v>3.75</v>
      </c>
      <c r="K6" s="173">
        <v>5.25</v>
      </c>
      <c r="L6" s="173">
        <v>6.5</v>
      </c>
      <c r="M6" s="176">
        <f t="shared" si="1"/>
        <v>5.166666666666667</v>
      </c>
      <c r="N6" s="176">
        <f t="shared" si="2"/>
        <v>28.5</v>
      </c>
    </row>
    <row r="7" spans="1:14" ht="18" customHeight="1">
      <c r="A7" s="5">
        <v>5</v>
      </c>
      <c r="B7" s="172" t="s">
        <v>116</v>
      </c>
      <c r="C7" s="173">
        <v>4</v>
      </c>
      <c r="D7" s="174">
        <v>4.75</v>
      </c>
      <c r="E7" s="175">
        <v>4</v>
      </c>
      <c r="F7" s="173"/>
      <c r="G7" s="173"/>
      <c r="H7" s="173"/>
      <c r="I7" s="176">
        <f t="shared" si="0"/>
      </c>
      <c r="J7" s="173">
        <v>5</v>
      </c>
      <c r="K7" s="173">
        <v>7</v>
      </c>
      <c r="L7" s="173">
        <v>8.25</v>
      </c>
      <c r="M7" s="176">
        <f t="shared" si="1"/>
        <v>6.75</v>
      </c>
      <c r="N7" s="176">
        <f t="shared" si="2"/>
        <v>33</v>
      </c>
    </row>
    <row r="8" spans="1:14" ht="18" customHeight="1">
      <c r="A8" s="5">
        <v>6</v>
      </c>
      <c r="B8" s="172" t="s">
        <v>117</v>
      </c>
      <c r="C8" s="173">
        <v>6.5</v>
      </c>
      <c r="D8" s="174">
        <v>4.5</v>
      </c>
      <c r="E8" s="175">
        <v>4</v>
      </c>
      <c r="F8" s="173"/>
      <c r="G8" s="173"/>
      <c r="H8" s="173"/>
      <c r="I8" s="176">
        <f t="shared" si="0"/>
      </c>
      <c r="J8" s="173">
        <v>5.25</v>
      </c>
      <c r="K8" s="173">
        <v>6</v>
      </c>
      <c r="L8" s="173">
        <v>8.25</v>
      </c>
      <c r="M8" s="176">
        <f t="shared" si="1"/>
        <v>6.5</v>
      </c>
      <c r="N8" s="176">
        <f t="shared" si="2"/>
        <v>34.5</v>
      </c>
    </row>
    <row r="9" spans="1:14" ht="18" customHeight="1">
      <c r="A9" s="5">
        <v>7</v>
      </c>
      <c r="B9" s="172" t="s">
        <v>119</v>
      </c>
      <c r="C9" s="173">
        <v>7</v>
      </c>
      <c r="D9" s="174">
        <v>3.5</v>
      </c>
      <c r="E9" s="175">
        <v>5</v>
      </c>
      <c r="F9" s="173"/>
      <c r="G9" s="173"/>
      <c r="H9" s="173"/>
      <c r="I9" s="176">
        <f t="shared" si="0"/>
      </c>
      <c r="J9" s="173">
        <v>3.5</v>
      </c>
      <c r="K9" s="173">
        <v>8</v>
      </c>
      <c r="L9" s="173">
        <v>7.25</v>
      </c>
      <c r="M9" s="176">
        <f t="shared" si="1"/>
        <v>6.25</v>
      </c>
      <c r="N9" s="176">
        <f t="shared" si="2"/>
        <v>34.25</v>
      </c>
    </row>
    <row r="10" spans="1:14" ht="18" customHeight="1">
      <c r="A10" s="5">
        <v>8</v>
      </c>
      <c r="B10" s="172" t="s">
        <v>133</v>
      </c>
      <c r="C10" s="173">
        <v>5</v>
      </c>
      <c r="D10" s="174">
        <v>4.75</v>
      </c>
      <c r="E10" s="175">
        <v>3.5</v>
      </c>
      <c r="F10" s="173"/>
      <c r="G10" s="173"/>
      <c r="H10" s="173"/>
      <c r="I10" s="176">
        <f t="shared" si="0"/>
      </c>
      <c r="J10" s="173">
        <v>5.75</v>
      </c>
      <c r="K10" s="173">
        <v>5.5</v>
      </c>
      <c r="L10" s="173">
        <v>7.5</v>
      </c>
      <c r="M10" s="176">
        <f t="shared" si="1"/>
        <v>6.25</v>
      </c>
      <c r="N10" s="176">
        <f t="shared" si="2"/>
        <v>32</v>
      </c>
    </row>
    <row r="11" spans="1:14" ht="18" customHeight="1">
      <c r="A11" s="5">
        <v>9</v>
      </c>
      <c r="B11" s="172" t="s">
        <v>136</v>
      </c>
      <c r="C11" s="173">
        <v>4</v>
      </c>
      <c r="D11" s="174">
        <v>2.5</v>
      </c>
      <c r="E11" s="175">
        <v>3</v>
      </c>
      <c r="F11" s="173"/>
      <c r="G11" s="173"/>
      <c r="H11" s="173"/>
      <c r="I11" s="176">
        <f t="shared" si="0"/>
      </c>
      <c r="J11" s="173">
        <v>4.75</v>
      </c>
      <c r="K11" s="173">
        <v>5.25</v>
      </c>
      <c r="L11" s="173">
        <v>7.5</v>
      </c>
      <c r="M11" s="176">
        <f t="shared" si="1"/>
        <v>5.833333333333333</v>
      </c>
      <c r="N11" s="176">
        <f t="shared" si="2"/>
        <v>27</v>
      </c>
    </row>
    <row r="12" spans="1:14" ht="18" customHeight="1">
      <c r="A12" s="5">
        <v>10</v>
      </c>
      <c r="B12" s="172" t="s">
        <v>138</v>
      </c>
      <c r="C12" s="173">
        <v>6</v>
      </c>
      <c r="D12" s="174">
        <v>3.25</v>
      </c>
      <c r="E12" s="175">
        <v>3</v>
      </c>
      <c r="F12" s="173"/>
      <c r="G12" s="173"/>
      <c r="H12" s="173"/>
      <c r="I12" s="176">
        <f t="shared" si="0"/>
      </c>
      <c r="J12" s="173">
        <v>3.5</v>
      </c>
      <c r="K12" s="173">
        <v>3.75</v>
      </c>
      <c r="L12" s="173">
        <v>6.75</v>
      </c>
      <c r="M12" s="176">
        <f t="shared" si="1"/>
        <v>4.666666666666667</v>
      </c>
      <c r="N12" s="176">
        <f t="shared" si="2"/>
        <v>26.25</v>
      </c>
    </row>
    <row r="13" spans="1:14" ht="18" customHeight="1">
      <c r="A13" s="5">
        <v>11</v>
      </c>
      <c r="B13" s="172" t="s">
        <v>144</v>
      </c>
      <c r="C13" s="173">
        <v>6</v>
      </c>
      <c r="D13" s="174">
        <v>5</v>
      </c>
      <c r="E13" s="175">
        <v>3.5</v>
      </c>
      <c r="F13" s="173"/>
      <c r="G13" s="173"/>
      <c r="H13" s="173"/>
      <c r="I13" s="176">
        <f t="shared" si="0"/>
      </c>
      <c r="J13" s="173">
        <v>7</v>
      </c>
      <c r="K13" s="173">
        <v>8.25</v>
      </c>
      <c r="L13" s="173">
        <v>8</v>
      </c>
      <c r="M13" s="176">
        <f t="shared" si="1"/>
        <v>7.75</v>
      </c>
      <c r="N13" s="176">
        <f t="shared" si="2"/>
        <v>37.75</v>
      </c>
    </row>
    <row r="14" spans="1:14" ht="18" customHeight="1">
      <c r="A14" s="5">
        <v>12</v>
      </c>
      <c r="B14" s="172" t="s">
        <v>145</v>
      </c>
      <c r="C14" s="173">
        <v>5</v>
      </c>
      <c r="D14" s="174">
        <v>3.75</v>
      </c>
      <c r="E14" s="175">
        <v>3</v>
      </c>
      <c r="F14" s="173"/>
      <c r="G14" s="173"/>
      <c r="H14" s="173"/>
      <c r="I14" s="176">
        <f t="shared" si="0"/>
      </c>
      <c r="J14" s="173">
        <v>5</v>
      </c>
      <c r="K14" s="173">
        <v>5.5</v>
      </c>
      <c r="L14" s="173">
        <v>8</v>
      </c>
      <c r="M14" s="176">
        <f t="shared" si="1"/>
        <v>6.166666666666667</v>
      </c>
      <c r="N14" s="176">
        <f t="shared" si="2"/>
        <v>30.25</v>
      </c>
    </row>
    <row r="15" spans="1:14" ht="18" customHeight="1">
      <c r="A15" s="5">
        <v>13</v>
      </c>
      <c r="B15" s="172" t="s">
        <v>157</v>
      </c>
      <c r="C15" s="173">
        <v>5.5</v>
      </c>
      <c r="D15" s="174">
        <v>7.25</v>
      </c>
      <c r="E15" s="175">
        <v>3</v>
      </c>
      <c r="F15" s="173">
        <v>4.75</v>
      </c>
      <c r="G15" s="173">
        <v>3</v>
      </c>
      <c r="H15" s="173">
        <v>3</v>
      </c>
      <c r="I15" s="176">
        <f t="shared" si="0"/>
        <v>3.5833333333333335</v>
      </c>
      <c r="J15" s="173"/>
      <c r="K15" s="173"/>
      <c r="L15" s="173"/>
      <c r="M15" s="176">
        <f t="shared" si="1"/>
      </c>
      <c r="N15" s="176">
        <f t="shared" si="2"/>
        <v>26.5</v>
      </c>
    </row>
    <row r="16" spans="1:14" ht="18" customHeight="1">
      <c r="A16" s="5">
        <v>14</v>
      </c>
      <c r="B16" s="172" t="s">
        <v>164</v>
      </c>
      <c r="C16" s="173">
        <v>5</v>
      </c>
      <c r="D16" s="174">
        <v>5</v>
      </c>
      <c r="E16" s="175">
        <v>4.5</v>
      </c>
      <c r="F16" s="173"/>
      <c r="G16" s="173"/>
      <c r="H16" s="173"/>
      <c r="I16" s="176">
        <f t="shared" si="0"/>
      </c>
      <c r="J16" s="173">
        <v>7.5</v>
      </c>
      <c r="K16" s="173">
        <v>6.5</v>
      </c>
      <c r="L16" s="173">
        <v>9</v>
      </c>
      <c r="M16" s="176">
        <f t="shared" si="1"/>
        <v>7.666666666666667</v>
      </c>
      <c r="N16" s="176">
        <f t="shared" si="2"/>
        <v>37.5</v>
      </c>
    </row>
    <row r="17" spans="1:14" ht="18" customHeight="1">
      <c r="A17" s="5">
        <v>15</v>
      </c>
      <c r="B17" s="172" t="s">
        <v>174</v>
      </c>
      <c r="C17" s="173">
        <v>6</v>
      </c>
      <c r="D17" s="174">
        <v>3</v>
      </c>
      <c r="E17" s="175">
        <v>4</v>
      </c>
      <c r="F17" s="173"/>
      <c r="G17" s="173"/>
      <c r="H17" s="173"/>
      <c r="I17" s="176">
        <f t="shared" si="0"/>
      </c>
      <c r="J17" s="173">
        <v>3</v>
      </c>
      <c r="K17" s="173">
        <v>4.75</v>
      </c>
      <c r="L17" s="173">
        <v>7</v>
      </c>
      <c r="M17" s="176">
        <f t="shared" si="1"/>
        <v>4.916666666666667</v>
      </c>
      <c r="N17" s="176">
        <f t="shared" si="2"/>
        <v>27.75</v>
      </c>
    </row>
    <row r="18" spans="1:14" ht="18" customHeight="1">
      <c r="A18" s="5">
        <v>16</v>
      </c>
      <c r="B18" s="172" t="s">
        <v>180</v>
      </c>
      <c r="C18" s="173">
        <v>5</v>
      </c>
      <c r="D18" s="174">
        <v>5.25</v>
      </c>
      <c r="E18" s="175">
        <v>2</v>
      </c>
      <c r="F18" s="173"/>
      <c r="G18" s="173"/>
      <c r="H18" s="173"/>
      <c r="I18" s="176">
        <f t="shared" si="0"/>
      </c>
      <c r="J18" s="173">
        <v>3.5</v>
      </c>
      <c r="K18" s="173">
        <v>4.75</v>
      </c>
      <c r="L18" s="173">
        <v>6.75</v>
      </c>
      <c r="M18" s="176">
        <f t="shared" si="1"/>
        <v>5</v>
      </c>
      <c r="N18" s="176">
        <f t="shared" si="2"/>
        <v>27.25</v>
      </c>
    </row>
    <row r="19" spans="1:14" ht="18" customHeight="1">
      <c r="A19" s="5">
        <v>17</v>
      </c>
      <c r="B19" s="172" t="s">
        <v>184</v>
      </c>
      <c r="C19" s="173">
        <v>6</v>
      </c>
      <c r="D19" s="174">
        <v>5.5</v>
      </c>
      <c r="E19" s="175">
        <v>2</v>
      </c>
      <c r="F19" s="173"/>
      <c r="G19" s="173"/>
      <c r="H19" s="173"/>
      <c r="I19" s="176">
        <f t="shared" si="0"/>
      </c>
      <c r="J19" s="173">
        <v>4</v>
      </c>
      <c r="K19" s="173">
        <v>6.25</v>
      </c>
      <c r="L19" s="173">
        <v>8</v>
      </c>
      <c r="M19" s="176">
        <f t="shared" si="1"/>
        <v>6.083333333333333</v>
      </c>
      <c r="N19" s="176">
        <f t="shared" si="2"/>
        <v>31.75</v>
      </c>
    </row>
    <row r="20" spans="1:14" ht="18" customHeight="1">
      <c r="A20" s="5">
        <v>18</v>
      </c>
      <c r="B20" s="172" t="s">
        <v>188</v>
      </c>
      <c r="C20" s="173">
        <v>6.5</v>
      </c>
      <c r="D20" s="174">
        <v>5.5</v>
      </c>
      <c r="E20" s="175">
        <v>3.5</v>
      </c>
      <c r="F20" s="173"/>
      <c r="G20" s="173"/>
      <c r="H20" s="173"/>
      <c r="I20" s="176">
        <f t="shared" si="0"/>
      </c>
      <c r="J20" s="173">
        <v>3</v>
      </c>
      <c r="K20" s="173">
        <v>5.75</v>
      </c>
      <c r="L20" s="173">
        <v>8.5</v>
      </c>
      <c r="M20" s="176">
        <f t="shared" si="1"/>
        <v>5.75</v>
      </c>
      <c r="N20" s="176">
        <f t="shared" si="2"/>
        <v>32.75</v>
      </c>
    </row>
    <row r="21" spans="1:14" ht="18" customHeight="1">
      <c r="A21" s="5">
        <v>19</v>
      </c>
      <c r="B21" s="172" t="s">
        <v>192</v>
      </c>
      <c r="C21" s="173">
        <v>7</v>
      </c>
      <c r="D21" s="174">
        <v>4.5</v>
      </c>
      <c r="E21" s="175">
        <v>3.5</v>
      </c>
      <c r="F21" s="173"/>
      <c r="G21" s="173"/>
      <c r="H21" s="173"/>
      <c r="I21" s="176">
        <f t="shared" si="0"/>
      </c>
      <c r="J21" s="173">
        <v>3.75</v>
      </c>
      <c r="K21" s="173">
        <v>5</v>
      </c>
      <c r="L21" s="173">
        <v>9.25</v>
      </c>
      <c r="M21" s="176">
        <f t="shared" si="1"/>
        <v>6</v>
      </c>
      <c r="N21" s="176">
        <f t="shared" si="2"/>
        <v>33</v>
      </c>
    </row>
    <row r="22" spans="1:14" ht="18" customHeight="1">
      <c r="A22" s="5">
        <v>20</v>
      </c>
      <c r="B22" s="172" t="s">
        <v>194</v>
      </c>
      <c r="C22" s="173">
        <v>3.5</v>
      </c>
      <c r="D22" s="174">
        <v>5.5</v>
      </c>
      <c r="E22" s="175">
        <v>2</v>
      </c>
      <c r="F22" s="173">
        <v>5.5</v>
      </c>
      <c r="G22" s="173">
        <v>5</v>
      </c>
      <c r="H22" s="173">
        <v>5</v>
      </c>
      <c r="I22" s="176">
        <f t="shared" si="0"/>
        <v>5.166666666666667</v>
      </c>
      <c r="J22" s="173"/>
      <c r="K22" s="173"/>
      <c r="L22" s="173"/>
      <c r="M22" s="176">
        <f t="shared" si="1"/>
      </c>
      <c r="N22" s="176">
        <f t="shared" si="2"/>
        <v>26.5</v>
      </c>
    </row>
    <row r="23" spans="1:14" ht="18" customHeight="1">
      <c r="A23" s="5">
        <v>21</v>
      </c>
      <c r="B23" s="172" t="s">
        <v>201</v>
      </c>
      <c r="C23" s="173">
        <v>4</v>
      </c>
      <c r="D23" s="174">
        <v>4.75</v>
      </c>
      <c r="E23" s="175">
        <v>3.5</v>
      </c>
      <c r="F23" s="173"/>
      <c r="G23" s="173"/>
      <c r="H23" s="173"/>
      <c r="I23" s="176">
        <f t="shared" si="0"/>
      </c>
      <c r="J23" s="173">
        <v>3.25</v>
      </c>
      <c r="K23" s="173">
        <v>4.25</v>
      </c>
      <c r="L23" s="173">
        <v>5.75</v>
      </c>
      <c r="M23" s="176">
        <f t="shared" si="1"/>
        <v>4.416666666666667</v>
      </c>
      <c r="N23" s="176">
        <f t="shared" si="2"/>
        <v>25.5</v>
      </c>
    </row>
    <row r="24" spans="1:14" ht="18" customHeight="1">
      <c r="A24" s="5">
        <v>22</v>
      </c>
      <c r="B24" s="172" t="s">
        <v>213</v>
      </c>
      <c r="C24" s="173">
        <v>6</v>
      </c>
      <c r="D24" s="174">
        <v>6.5</v>
      </c>
      <c r="E24" s="175">
        <v>2.5</v>
      </c>
      <c r="F24" s="173"/>
      <c r="G24" s="173"/>
      <c r="H24" s="173"/>
      <c r="I24" s="176">
        <f t="shared" si="0"/>
      </c>
      <c r="J24" s="173">
        <v>6.25</v>
      </c>
      <c r="K24" s="173">
        <v>5.25</v>
      </c>
      <c r="L24" s="173">
        <v>7.75</v>
      </c>
      <c r="M24" s="176">
        <f t="shared" si="1"/>
        <v>6.416666666666667</v>
      </c>
      <c r="N24" s="176">
        <f t="shared" si="2"/>
        <v>34.25</v>
      </c>
    </row>
    <row r="25" spans="1:14" ht="18" customHeight="1">
      <c r="A25" s="5">
        <v>23</v>
      </c>
      <c r="B25" s="172" t="s">
        <v>219</v>
      </c>
      <c r="C25" s="173">
        <v>7</v>
      </c>
      <c r="D25" s="174">
        <v>4.5</v>
      </c>
      <c r="E25" s="175">
        <v>3</v>
      </c>
      <c r="F25" s="173"/>
      <c r="G25" s="173"/>
      <c r="H25" s="173"/>
      <c r="I25" s="176">
        <f t="shared" si="0"/>
      </c>
      <c r="J25" s="173">
        <v>3.75</v>
      </c>
      <c r="K25" s="173">
        <v>5.75</v>
      </c>
      <c r="L25" s="173">
        <v>7.5</v>
      </c>
      <c r="M25" s="176">
        <f t="shared" si="1"/>
        <v>5.666666666666667</v>
      </c>
      <c r="N25" s="176">
        <f t="shared" si="2"/>
        <v>31.5</v>
      </c>
    </row>
    <row r="26" spans="1:14" ht="18" customHeight="1">
      <c r="A26" s="5">
        <v>24</v>
      </c>
      <c r="B26" s="172" t="s">
        <v>222</v>
      </c>
      <c r="C26" s="173">
        <v>6</v>
      </c>
      <c r="D26" s="174">
        <v>5</v>
      </c>
      <c r="E26" s="175">
        <v>4</v>
      </c>
      <c r="F26" s="173"/>
      <c r="G26" s="173"/>
      <c r="H26" s="173"/>
      <c r="I26" s="176">
        <f t="shared" si="0"/>
      </c>
      <c r="J26" s="173">
        <v>3.25</v>
      </c>
      <c r="K26" s="173">
        <v>5.25</v>
      </c>
      <c r="L26" s="173">
        <v>7.75</v>
      </c>
      <c r="M26" s="176">
        <f t="shared" si="1"/>
        <v>5.416666666666667</v>
      </c>
      <c r="N26" s="176">
        <f t="shared" si="2"/>
        <v>31.25</v>
      </c>
    </row>
    <row r="27" spans="1:14" ht="18" customHeight="1">
      <c r="A27" s="5">
        <v>25</v>
      </c>
      <c r="B27" s="172" t="s">
        <v>239</v>
      </c>
      <c r="C27" s="173">
        <v>4.5</v>
      </c>
      <c r="D27" s="174">
        <v>4.75</v>
      </c>
      <c r="E27" s="175">
        <v>4</v>
      </c>
      <c r="F27" s="173">
        <v>3.5</v>
      </c>
      <c r="G27" s="173">
        <v>4.5</v>
      </c>
      <c r="H27" s="173">
        <v>4</v>
      </c>
      <c r="I27" s="176">
        <f t="shared" si="0"/>
        <v>4</v>
      </c>
      <c r="J27" s="173"/>
      <c r="K27" s="173"/>
      <c r="L27" s="173"/>
      <c r="M27" s="176">
        <f t="shared" si="1"/>
      </c>
      <c r="N27" s="176">
        <f t="shared" si="2"/>
        <v>25.25</v>
      </c>
    </row>
    <row r="28" spans="1:14" ht="18" customHeight="1">
      <c r="A28" s="5">
        <v>26</v>
      </c>
      <c r="B28" s="172" t="s">
        <v>260</v>
      </c>
      <c r="C28" s="173">
        <v>4</v>
      </c>
      <c r="D28" s="174">
        <v>3.5</v>
      </c>
      <c r="E28" s="175">
        <v>2.5</v>
      </c>
      <c r="F28" s="173"/>
      <c r="G28" s="173"/>
      <c r="H28" s="173"/>
      <c r="I28" s="176">
        <f t="shared" si="0"/>
      </c>
      <c r="J28" s="173">
        <v>3.25</v>
      </c>
      <c r="K28" s="173">
        <v>5.5</v>
      </c>
      <c r="L28" s="173">
        <v>7.75</v>
      </c>
      <c r="M28" s="176">
        <f t="shared" si="1"/>
        <v>5.5</v>
      </c>
      <c r="N28" s="176">
        <f t="shared" si="2"/>
        <v>26.5</v>
      </c>
    </row>
    <row r="29" spans="1:14" ht="18" customHeight="1">
      <c r="A29" s="5">
        <v>27</v>
      </c>
      <c r="B29" s="172" t="s">
        <v>264</v>
      </c>
      <c r="C29" s="173">
        <v>4</v>
      </c>
      <c r="D29" s="174">
        <v>4.5</v>
      </c>
      <c r="E29" s="175">
        <v>3.5</v>
      </c>
      <c r="F29" s="173"/>
      <c r="G29" s="173"/>
      <c r="H29" s="173"/>
      <c r="I29" s="176">
        <f t="shared" si="0"/>
      </c>
      <c r="J29" s="173">
        <v>4.25</v>
      </c>
      <c r="K29" s="173">
        <v>2.75</v>
      </c>
      <c r="L29" s="173">
        <v>6</v>
      </c>
      <c r="M29" s="176">
        <f t="shared" si="1"/>
        <v>4.333333333333333</v>
      </c>
      <c r="N29" s="176">
        <f t="shared" si="2"/>
        <v>25</v>
      </c>
    </row>
    <row r="30" spans="1:14" ht="18" customHeight="1">
      <c r="A30" s="5">
        <v>28</v>
      </c>
      <c r="B30" s="172" t="s">
        <v>274</v>
      </c>
      <c r="C30" s="173">
        <v>5</v>
      </c>
      <c r="D30" s="174">
        <v>4</v>
      </c>
      <c r="E30" s="175">
        <v>3.5</v>
      </c>
      <c r="F30" s="173"/>
      <c r="G30" s="173"/>
      <c r="H30" s="173"/>
      <c r="I30" s="176">
        <f t="shared" si="0"/>
      </c>
      <c r="J30" s="173">
        <v>4.25</v>
      </c>
      <c r="K30" s="173">
        <v>6</v>
      </c>
      <c r="L30" s="173">
        <v>7.5</v>
      </c>
      <c r="M30" s="176">
        <f t="shared" si="1"/>
        <v>5.916666666666667</v>
      </c>
      <c r="N30" s="176">
        <f t="shared" si="2"/>
        <v>30.25</v>
      </c>
    </row>
    <row r="31" spans="1:14" ht="18" customHeight="1">
      <c r="A31" s="5">
        <v>29</v>
      </c>
      <c r="B31" s="172" t="s">
        <v>302</v>
      </c>
      <c r="C31" s="173">
        <v>6</v>
      </c>
      <c r="D31" s="174">
        <v>4.75</v>
      </c>
      <c r="E31" s="175">
        <v>4</v>
      </c>
      <c r="F31" s="173"/>
      <c r="G31" s="173"/>
      <c r="H31" s="173"/>
      <c r="I31" s="176">
        <f t="shared" si="0"/>
      </c>
      <c r="J31" s="173">
        <v>6</v>
      </c>
      <c r="K31" s="173">
        <v>6</v>
      </c>
      <c r="L31" s="173">
        <v>8.75</v>
      </c>
      <c r="M31" s="176">
        <f t="shared" si="1"/>
        <v>6.916666666666667</v>
      </c>
      <c r="N31" s="176">
        <f t="shared" si="2"/>
        <v>35.5</v>
      </c>
    </row>
    <row r="32" spans="1:14" ht="18" customHeight="1">
      <c r="A32" s="5"/>
      <c r="B32" s="49"/>
      <c r="C32" s="77"/>
      <c r="D32" s="77"/>
      <c r="E32" s="77"/>
      <c r="F32" s="77"/>
      <c r="G32" s="77"/>
      <c r="H32" s="77"/>
      <c r="I32" s="80"/>
      <c r="J32" s="77"/>
      <c r="K32" s="77"/>
      <c r="L32" s="77"/>
      <c r="M32" s="80"/>
      <c r="N32" s="80"/>
    </row>
    <row r="33" spans="1:12" ht="18" customHeight="1">
      <c r="A33" s="50"/>
      <c r="B33" s="58"/>
      <c r="C33" s="51"/>
      <c r="D33" s="51"/>
      <c r="E33" s="51"/>
      <c r="F33" s="60"/>
      <c r="G33" s="51"/>
      <c r="H33" s="51"/>
      <c r="I33" s="51"/>
      <c r="J33" s="51"/>
      <c r="K33" s="51"/>
      <c r="L33" s="61"/>
    </row>
    <row r="34" spans="1:12" ht="18" customHeight="1">
      <c r="A34" s="50"/>
      <c r="B34" s="58"/>
      <c r="C34" s="51"/>
      <c r="D34" s="51"/>
      <c r="E34" s="51"/>
      <c r="F34" s="51"/>
      <c r="G34" s="51"/>
      <c r="H34" s="51"/>
      <c r="I34" s="51"/>
      <c r="J34" s="51"/>
      <c r="K34" s="51"/>
      <c r="L34" s="61"/>
    </row>
    <row r="35" spans="1:12" ht="18" customHeight="1">
      <c r="A35" s="50"/>
      <c r="B35" s="58"/>
      <c r="C35" s="51"/>
      <c r="D35" s="51"/>
      <c r="E35" s="51"/>
      <c r="F35" s="51"/>
      <c r="G35" s="51"/>
      <c r="H35" s="51"/>
      <c r="I35" s="51"/>
      <c r="J35" s="51"/>
      <c r="K35" s="51"/>
      <c r="L35" s="61"/>
    </row>
    <row r="36" spans="1:12" ht="18" customHeight="1">
      <c r="A36" s="50"/>
      <c r="B36" s="58"/>
      <c r="C36" s="51"/>
      <c r="D36" s="51"/>
      <c r="E36" s="51"/>
      <c r="F36" s="51"/>
      <c r="G36" s="51"/>
      <c r="H36" s="51"/>
      <c r="I36" s="51"/>
      <c r="J36" s="51"/>
      <c r="K36" s="51"/>
      <c r="L36" s="61"/>
    </row>
    <row r="37" spans="1:12" ht="18" customHeight="1">
      <c r="A37" s="50"/>
      <c r="B37" s="62"/>
      <c r="C37" s="51"/>
      <c r="D37" s="51"/>
      <c r="E37" s="51"/>
      <c r="F37" s="51"/>
      <c r="G37" s="51"/>
      <c r="H37" s="51"/>
      <c r="I37" s="51"/>
      <c r="J37" s="51"/>
      <c r="K37" s="51"/>
      <c r="L37" s="61"/>
    </row>
    <row r="38" spans="1:12" ht="18" customHeight="1">
      <c r="A38" s="50"/>
      <c r="B38" s="68"/>
      <c r="C38" s="51"/>
      <c r="D38" s="51"/>
      <c r="E38" s="51"/>
      <c r="F38" s="51"/>
      <c r="G38" s="51"/>
      <c r="H38" s="51"/>
      <c r="I38" s="51"/>
      <c r="J38" s="51"/>
      <c r="K38" s="51"/>
      <c r="L38" s="61"/>
    </row>
    <row r="39" spans="1:12" ht="18" customHeight="1">
      <c r="A39" s="50"/>
      <c r="B39" s="62"/>
      <c r="C39" s="51"/>
      <c r="D39" s="51"/>
      <c r="E39" s="51"/>
      <c r="F39" s="51"/>
      <c r="G39" s="51"/>
      <c r="H39" s="51"/>
      <c r="I39" s="51"/>
      <c r="J39" s="51"/>
      <c r="K39" s="51"/>
      <c r="L39" s="61"/>
    </row>
    <row r="40" spans="1:12" ht="18" customHeight="1">
      <c r="A40" s="50"/>
      <c r="B40" s="62"/>
      <c r="C40" s="51"/>
      <c r="D40" s="51"/>
      <c r="E40" s="51"/>
      <c r="F40" s="51"/>
      <c r="G40" s="51"/>
      <c r="H40" s="51"/>
      <c r="I40" s="51"/>
      <c r="J40" s="51"/>
      <c r="K40" s="51"/>
      <c r="L40" s="61"/>
    </row>
    <row r="41" spans="1:12" ht="18" customHeight="1">
      <c r="A41" s="50"/>
      <c r="B41" s="62"/>
      <c r="C41" s="51"/>
      <c r="D41" s="51"/>
      <c r="E41" s="51"/>
      <c r="F41" s="51"/>
      <c r="G41" s="51"/>
      <c r="H41" s="51"/>
      <c r="I41" s="51"/>
      <c r="J41" s="51"/>
      <c r="K41" s="51"/>
      <c r="L41" s="61"/>
    </row>
    <row r="42" spans="1:12" ht="18" customHeight="1">
      <c r="A42" s="50"/>
      <c r="B42" s="62"/>
      <c r="C42" s="51"/>
      <c r="D42" s="51"/>
      <c r="E42" s="51"/>
      <c r="F42" s="51"/>
      <c r="G42" s="51"/>
      <c r="H42" s="51"/>
      <c r="I42" s="51"/>
      <c r="J42" s="51"/>
      <c r="K42" s="51"/>
      <c r="L42" s="61"/>
    </row>
    <row r="43" spans="1:12" ht="18" customHeight="1">
      <c r="A43" s="50"/>
      <c r="B43" s="62"/>
      <c r="C43" s="51"/>
      <c r="D43" s="51"/>
      <c r="E43" s="51"/>
      <c r="F43" s="51"/>
      <c r="G43" s="51"/>
      <c r="H43" s="51"/>
      <c r="I43" s="51"/>
      <c r="J43" s="51"/>
      <c r="K43" s="51"/>
      <c r="L43" s="61"/>
    </row>
    <row r="44" spans="1:12" ht="18" customHeight="1">
      <c r="A44" s="50"/>
      <c r="B44" s="62"/>
      <c r="C44" s="51"/>
      <c r="D44" s="51"/>
      <c r="E44" s="51"/>
      <c r="F44" s="51"/>
      <c r="G44" s="51"/>
      <c r="H44" s="51"/>
      <c r="I44" s="51"/>
      <c r="J44" s="51"/>
      <c r="K44" s="51"/>
      <c r="L44" s="61"/>
    </row>
    <row r="45" spans="1:12" ht="18" customHeight="1">
      <c r="A45" s="50"/>
      <c r="B45" s="68"/>
      <c r="C45" s="51"/>
      <c r="D45" s="51"/>
      <c r="E45" s="51"/>
      <c r="F45" s="51"/>
      <c r="G45" s="51"/>
      <c r="H45" s="51"/>
      <c r="I45" s="51"/>
      <c r="J45" s="51"/>
      <c r="K45" s="51"/>
      <c r="L45" s="61"/>
    </row>
    <row r="46" spans="1:12" ht="18" customHeight="1">
      <c r="A46" s="50"/>
      <c r="B46" s="68"/>
      <c r="C46" s="51"/>
      <c r="D46" s="51"/>
      <c r="E46" s="51"/>
      <c r="F46" s="51"/>
      <c r="G46" s="51"/>
      <c r="H46" s="51"/>
      <c r="I46" s="51"/>
      <c r="J46" s="51"/>
      <c r="K46" s="51"/>
      <c r="L46" s="61"/>
    </row>
    <row r="47" spans="1:12" ht="18" customHeight="1">
      <c r="A47" s="50"/>
      <c r="B47" s="68"/>
      <c r="C47" s="51"/>
      <c r="D47" s="51"/>
      <c r="E47" s="51"/>
      <c r="F47" s="51"/>
      <c r="G47" s="51"/>
      <c r="H47" s="51"/>
      <c r="I47" s="51"/>
      <c r="J47" s="51"/>
      <c r="K47" s="51"/>
      <c r="L47" s="61"/>
    </row>
    <row r="48" spans="1:12" ht="18" customHeight="1">
      <c r="A48" s="50"/>
      <c r="B48" s="68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8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s="66" customFormat="1" ht="18" customHeight="1">
      <c r="A50" s="63"/>
      <c r="B50" s="64"/>
      <c r="C50" s="53">
        <f>COUNTIF(C3:C45,"&gt;=5")</f>
        <v>19</v>
      </c>
      <c r="D50" s="53">
        <f aca="true" t="shared" si="3" ref="D50:M50">COUNTIF(D3:D45,"&gt;=5")</f>
        <v>10</v>
      </c>
      <c r="E50" s="53">
        <f t="shared" si="3"/>
        <v>1</v>
      </c>
      <c r="F50" s="53">
        <f t="shared" si="3"/>
        <v>1</v>
      </c>
      <c r="G50" s="53">
        <f t="shared" si="3"/>
        <v>1</v>
      </c>
      <c r="H50" s="53">
        <f t="shared" si="3"/>
        <v>1</v>
      </c>
      <c r="I50" s="53">
        <f t="shared" si="3"/>
        <v>1</v>
      </c>
      <c r="J50" s="53">
        <f t="shared" si="3"/>
        <v>11</v>
      </c>
      <c r="K50" s="53">
        <f t="shared" si="3"/>
        <v>21</v>
      </c>
      <c r="L50" s="53">
        <f t="shared" si="3"/>
        <v>26</v>
      </c>
      <c r="M50" s="53">
        <f t="shared" si="3"/>
        <v>22</v>
      </c>
      <c r="N50" s="53">
        <f>COUNTIF(N3:N44,"&gt;=30")</f>
        <v>16</v>
      </c>
    </row>
    <row r="51" spans="1:14" s="40" customFormat="1" ht="18" customHeight="1">
      <c r="A51" s="67"/>
      <c r="B51" s="68"/>
      <c r="C51" s="54">
        <f>COUNT(C3:C35)</f>
        <v>29</v>
      </c>
      <c r="D51" s="54">
        <f aca="true" t="shared" si="4" ref="D51:N51">COUNT(D3:D35)</f>
        <v>29</v>
      </c>
      <c r="E51" s="54">
        <f t="shared" si="4"/>
        <v>29</v>
      </c>
      <c r="F51" s="54">
        <f t="shared" si="4"/>
        <v>3</v>
      </c>
      <c r="G51" s="54">
        <f t="shared" si="4"/>
        <v>3</v>
      </c>
      <c r="H51" s="54">
        <f t="shared" si="4"/>
        <v>3</v>
      </c>
      <c r="I51" s="54">
        <f t="shared" si="4"/>
        <v>3</v>
      </c>
      <c r="J51" s="54">
        <f t="shared" si="4"/>
        <v>26</v>
      </c>
      <c r="K51" s="54">
        <f t="shared" si="4"/>
        <v>26</v>
      </c>
      <c r="L51" s="54">
        <f t="shared" si="4"/>
        <v>26</v>
      </c>
      <c r="M51" s="54">
        <f t="shared" si="4"/>
        <v>26</v>
      </c>
      <c r="N51" s="54">
        <f t="shared" si="4"/>
        <v>29</v>
      </c>
    </row>
    <row r="52" spans="1:14" ht="18" customHeight="1">
      <c r="A52" s="50"/>
      <c r="B52" s="62"/>
      <c r="C52" s="6">
        <f>C50/C51*100</f>
        <v>65.51724137931035</v>
      </c>
      <c r="D52" s="6">
        <f aca="true" t="shared" si="5" ref="D52:N52">D50/D51*100</f>
        <v>34.48275862068966</v>
      </c>
      <c r="E52" s="6">
        <f t="shared" si="5"/>
        <v>3.4482758620689653</v>
      </c>
      <c r="F52" s="6">
        <f t="shared" si="5"/>
        <v>33.33333333333333</v>
      </c>
      <c r="G52" s="6">
        <f t="shared" si="5"/>
        <v>33.33333333333333</v>
      </c>
      <c r="H52" s="6">
        <f t="shared" si="5"/>
        <v>33.33333333333333</v>
      </c>
      <c r="I52" s="6">
        <f t="shared" si="5"/>
        <v>33.33333333333333</v>
      </c>
      <c r="J52" s="6">
        <f t="shared" si="5"/>
        <v>42.30769230769231</v>
      </c>
      <c r="K52" s="6">
        <f t="shared" si="5"/>
        <v>80.76923076923077</v>
      </c>
      <c r="L52" s="6">
        <f t="shared" si="5"/>
        <v>100</v>
      </c>
      <c r="M52" s="6">
        <f t="shared" si="5"/>
        <v>84.61538461538461</v>
      </c>
      <c r="N52" s="6">
        <f t="shared" si="5"/>
        <v>55.172413793103445</v>
      </c>
    </row>
    <row r="53" spans="1:12" ht="18" customHeight="1">
      <c r="A53" s="50"/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  <row r="54" spans="1:12" ht="18" customHeight="1">
      <c r="A54" s="50"/>
      <c r="B54" s="62"/>
      <c r="C54" s="51"/>
      <c r="D54" s="51"/>
      <c r="E54" s="51"/>
      <c r="F54" s="51"/>
      <c r="G54" s="51"/>
      <c r="H54" s="51"/>
      <c r="I54" s="51"/>
      <c r="J54" s="51"/>
      <c r="K54" s="51"/>
      <c r="L54" s="61"/>
    </row>
    <row r="55" spans="1:12" ht="18" customHeight="1">
      <c r="A55" s="50"/>
      <c r="B55" s="62"/>
      <c r="C55" s="51"/>
      <c r="D55" s="51"/>
      <c r="E55" s="51"/>
      <c r="F55" s="51"/>
      <c r="G55" s="51"/>
      <c r="H55" s="51"/>
      <c r="I55" s="51"/>
      <c r="J55" s="51"/>
      <c r="K55" s="51"/>
      <c r="L55" s="61"/>
    </row>
    <row r="56" spans="1:12" ht="18" customHeight="1">
      <c r="A56" s="50"/>
      <c r="B56" s="62"/>
      <c r="C56" s="51"/>
      <c r="D56" s="51"/>
      <c r="E56" s="51"/>
      <c r="F56" s="51"/>
      <c r="G56" s="51"/>
      <c r="H56" s="51"/>
      <c r="I56" s="51"/>
      <c r="J56" s="51"/>
      <c r="K56" s="51"/>
      <c r="L56" s="61"/>
    </row>
    <row r="57" spans="1:12" ht="18" customHeight="1">
      <c r="A57" s="50"/>
      <c r="B57" s="62"/>
      <c r="C57" s="51"/>
      <c r="D57" s="51"/>
      <c r="E57" s="51"/>
      <c r="F57" s="51"/>
      <c r="G57" s="51"/>
      <c r="H57" s="51"/>
      <c r="I57" s="51"/>
      <c r="J57" s="51"/>
      <c r="K57" s="51"/>
      <c r="L57" s="61"/>
    </row>
    <row r="58" spans="1:12" ht="18" customHeight="1">
      <c r="A58" s="50"/>
      <c r="B58" s="62"/>
      <c r="C58" s="51"/>
      <c r="D58" s="51"/>
      <c r="E58" s="51"/>
      <c r="F58" s="51"/>
      <c r="G58" s="51"/>
      <c r="H58" s="51"/>
      <c r="I58" s="51"/>
      <c r="J58" s="51"/>
      <c r="K58" s="51"/>
      <c r="L58" s="61"/>
    </row>
    <row r="59" spans="1:12" ht="18" customHeight="1">
      <c r="A59" s="50"/>
      <c r="B59" s="62"/>
      <c r="C59" s="51"/>
      <c r="D59" s="51"/>
      <c r="E59" s="51"/>
      <c r="F59" s="51"/>
      <c r="G59" s="51"/>
      <c r="H59" s="51"/>
      <c r="I59" s="51"/>
      <c r="J59" s="51"/>
      <c r="K59" s="51"/>
      <c r="L59" s="61"/>
    </row>
  </sheetData>
  <sheetProtection/>
  <mergeCells count="2">
    <mergeCell ref="A1:B1"/>
    <mergeCell ref="C1:N1"/>
  </mergeCells>
  <printOptions/>
  <pageMargins left="0.25" right="0" top="0.25" bottom="0.25" header="0.511811023622047" footer="0.39370078740157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0" sqref="A1:N30"/>
    </sheetView>
  </sheetViews>
  <sheetFormatPr defaultColWidth="8.66015625" defaultRowHeight="18"/>
  <cols>
    <col min="1" max="1" width="3.5" style="3" bestFit="1" customWidth="1"/>
    <col min="2" max="2" width="17.91015625" style="4" customWidth="1"/>
    <col min="3" max="11" width="4.66015625" style="4" customWidth="1"/>
    <col min="12" max="12" width="5.08203125" style="46" customWidth="1"/>
    <col min="13" max="13" width="4.66015625" style="4" customWidth="1"/>
    <col min="14" max="14" width="5.33203125" style="4" customWidth="1"/>
    <col min="15" max="16384" width="8.83203125" style="4" customWidth="1"/>
  </cols>
  <sheetData>
    <row r="1" spans="1:14" ht="15.75">
      <c r="A1" s="245" t="s">
        <v>328</v>
      </c>
      <c r="B1" s="245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5">
        <v>1</v>
      </c>
      <c r="B3" s="172" t="s">
        <v>73</v>
      </c>
      <c r="C3" s="173">
        <v>6</v>
      </c>
      <c r="D3" s="174">
        <v>4</v>
      </c>
      <c r="E3" s="175">
        <v>5</v>
      </c>
      <c r="F3" s="173"/>
      <c r="G3" s="173"/>
      <c r="H3" s="173"/>
      <c r="I3" s="176">
        <f aca="true" t="shared" si="0" ref="I3:I30">IF((F3+G3+H3&lt;&gt;0),(F3+G3+H3)/3,"")</f>
      </c>
      <c r="J3" s="173">
        <v>6.75</v>
      </c>
      <c r="K3" s="173">
        <v>4.75</v>
      </c>
      <c r="L3" s="173">
        <v>8.75</v>
      </c>
      <c r="M3" s="176">
        <f aca="true" t="shared" si="1" ref="M3:M30">IF((J3+K3+L3&lt;&gt;0),(J3+K3+L3)/3,"")</f>
        <v>6.75</v>
      </c>
      <c r="N3" s="176">
        <f aca="true" t="shared" si="2" ref="N3:N30">C3+D3+E3+F3+G3+H3+J3+K3+L3</f>
        <v>35.25</v>
      </c>
    </row>
    <row r="4" spans="1:14" ht="18" customHeight="1">
      <c r="A4" s="5">
        <v>2</v>
      </c>
      <c r="B4" s="172" t="s">
        <v>77</v>
      </c>
      <c r="C4" s="173">
        <v>7</v>
      </c>
      <c r="D4" s="174">
        <v>6.5</v>
      </c>
      <c r="E4" s="175">
        <v>4.5</v>
      </c>
      <c r="F4" s="173"/>
      <c r="G4" s="173"/>
      <c r="H4" s="173"/>
      <c r="I4" s="176">
        <f t="shared" si="0"/>
      </c>
      <c r="J4" s="173">
        <v>5.75</v>
      </c>
      <c r="K4" s="173">
        <v>6.75</v>
      </c>
      <c r="L4" s="173">
        <v>8.5</v>
      </c>
      <c r="M4" s="176">
        <f t="shared" si="1"/>
        <v>7</v>
      </c>
      <c r="N4" s="176">
        <f t="shared" si="2"/>
        <v>39</v>
      </c>
    </row>
    <row r="5" spans="1:14" ht="18" customHeight="1">
      <c r="A5" s="5">
        <v>3</v>
      </c>
      <c r="B5" s="172" t="s">
        <v>78</v>
      </c>
      <c r="C5" s="173">
        <v>4.5</v>
      </c>
      <c r="D5" s="174">
        <v>4.5</v>
      </c>
      <c r="E5" s="175">
        <v>4</v>
      </c>
      <c r="F5" s="173"/>
      <c r="G5" s="173"/>
      <c r="H5" s="173"/>
      <c r="I5" s="176">
        <f t="shared" si="0"/>
      </c>
      <c r="J5" s="173">
        <v>6.5</v>
      </c>
      <c r="K5" s="173">
        <v>6.25</v>
      </c>
      <c r="L5" s="173">
        <v>7.5</v>
      </c>
      <c r="M5" s="176">
        <f t="shared" si="1"/>
        <v>6.75</v>
      </c>
      <c r="N5" s="176">
        <f t="shared" si="2"/>
        <v>33.25</v>
      </c>
    </row>
    <row r="6" spans="1:14" ht="18" customHeight="1">
      <c r="A6" s="5">
        <v>4</v>
      </c>
      <c r="B6" s="172" t="s">
        <v>87</v>
      </c>
      <c r="C6" s="173">
        <v>6</v>
      </c>
      <c r="D6" s="174">
        <v>6.5</v>
      </c>
      <c r="E6" s="175">
        <v>3</v>
      </c>
      <c r="F6" s="173"/>
      <c r="G6" s="173"/>
      <c r="H6" s="173"/>
      <c r="I6" s="176">
        <f t="shared" si="0"/>
      </c>
      <c r="J6" s="173">
        <v>6.75</v>
      </c>
      <c r="K6" s="173">
        <v>5.75</v>
      </c>
      <c r="L6" s="173">
        <v>8</v>
      </c>
      <c r="M6" s="176">
        <f t="shared" si="1"/>
        <v>6.833333333333333</v>
      </c>
      <c r="N6" s="176">
        <f t="shared" si="2"/>
        <v>36</v>
      </c>
    </row>
    <row r="7" spans="1:14" ht="18" customHeight="1">
      <c r="A7" s="5">
        <v>5</v>
      </c>
      <c r="B7" s="172" t="s">
        <v>90</v>
      </c>
      <c r="C7" s="173">
        <v>3</v>
      </c>
      <c r="D7" s="174">
        <v>5</v>
      </c>
      <c r="E7" s="175">
        <v>4</v>
      </c>
      <c r="F7" s="173">
        <v>5.5</v>
      </c>
      <c r="G7" s="173">
        <v>3.75</v>
      </c>
      <c r="H7" s="173">
        <v>4</v>
      </c>
      <c r="I7" s="176">
        <f t="shared" si="0"/>
        <v>4.416666666666667</v>
      </c>
      <c r="J7" s="173"/>
      <c r="K7" s="173"/>
      <c r="L7" s="173"/>
      <c r="M7" s="176">
        <f t="shared" si="1"/>
      </c>
      <c r="N7" s="176">
        <f t="shared" si="2"/>
        <v>25.25</v>
      </c>
    </row>
    <row r="8" spans="1:14" ht="18" customHeight="1">
      <c r="A8" s="5">
        <v>6</v>
      </c>
      <c r="B8" s="172" t="s">
        <v>91</v>
      </c>
      <c r="C8" s="173">
        <v>6</v>
      </c>
      <c r="D8" s="174">
        <v>5</v>
      </c>
      <c r="E8" s="175">
        <v>4</v>
      </c>
      <c r="F8" s="173">
        <v>5.25</v>
      </c>
      <c r="G8" s="173">
        <v>5</v>
      </c>
      <c r="H8" s="173">
        <v>4.25</v>
      </c>
      <c r="I8" s="176">
        <f t="shared" si="0"/>
        <v>4.833333333333333</v>
      </c>
      <c r="J8" s="173"/>
      <c r="K8" s="173"/>
      <c r="L8" s="173"/>
      <c r="M8" s="176">
        <f t="shared" si="1"/>
      </c>
      <c r="N8" s="176">
        <f t="shared" si="2"/>
        <v>29.5</v>
      </c>
    </row>
    <row r="9" spans="1:14" ht="18" customHeight="1">
      <c r="A9" s="5">
        <v>7</v>
      </c>
      <c r="B9" s="172" t="s">
        <v>104</v>
      </c>
      <c r="C9" s="173">
        <v>4.5</v>
      </c>
      <c r="D9" s="174">
        <v>3.75</v>
      </c>
      <c r="E9" s="175">
        <v>3.5</v>
      </c>
      <c r="F9" s="173"/>
      <c r="G9" s="173"/>
      <c r="H9" s="173"/>
      <c r="I9" s="176">
        <f t="shared" si="0"/>
      </c>
      <c r="J9" s="173">
        <v>6</v>
      </c>
      <c r="K9" s="173">
        <v>5.75</v>
      </c>
      <c r="L9" s="173">
        <v>6.25</v>
      </c>
      <c r="M9" s="176">
        <f t="shared" si="1"/>
        <v>6</v>
      </c>
      <c r="N9" s="176">
        <f t="shared" si="2"/>
        <v>29.75</v>
      </c>
    </row>
    <row r="10" spans="1:14" ht="18" customHeight="1">
      <c r="A10" s="5">
        <v>8</v>
      </c>
      <c r="B10" s="172" t="s">
        <v>109</v>
      </c>
      <c r="C10" s="173">
        <v>6</v>
      </c>
      <c r="D10" s="174">
        <v>3.5</v>
      </c>
      <c r="E10" s="175">
        <v>5</v>
      </c>
      <c r="F10" s="173"/>
      <c r="G10" s="173"/>
      <c r="H10" s="173"/>
      <c r="I10" s="176">
        <f t="shared" si="0"/>
      </c>
      <c r="J10" s="173">
        <v>6.75</v>
      </c>
      <c r="K10" s="173">
        <v>5.5</v>
      </c>
      <c r="L10" s="173">
        <v>8.25</v>
      </c>
      <c r="M10" s="176">
        <f t="shared" si="1"/>
        <v>6.833333333333333</v>
      </c>
      <c r="N10" s="176">
        <f t="shared" si="2"/>
        <v>35</v>
      </c>
    </row>
    <row r="11" spans="1:14" ht="18" customHeight="1">
      <c r="A11" s="5">
        <v>9</v>
      </c>
      <c r="B11" s="172" t="s">
        <v>123</v>
      </c>
      <c r="C11" s="173">
        <v>5</v>
      </c>
      <c r="D11" s="174">
        <v>3.5</v>
      </c>
      <c r="E11" s="175">
        <v>3.5</v>
      </c>
      <c r="F11" s="173"/>
      <c r="G11" s="173"/>
      <c r="H11" s="173"/>
      <c r="I11" s="176">
        <f t="shared" si="0"/>
      </c>
      <c r="J11" s="173">
        <v>6.5</v>
      </c>
      <c r="K11" s="173">
        <v>5.75</v>
      </c>
      <c r="L11" s="173">
        <v>8.5</v>
      </c>
      <c r="M11" s="176">
        <f t="shared" si="1"/>
        <v>6.916666666666667</v>
      </c>
      <c r="N11" s="176">
        <f t="shared" si="2"/>
        <v>32.75</v>
      </c>
    </row>
    <row r="12" spans="1:14" ht="18" customHeight="1">
      <c r="A12" s="5">
        <v>10</v>
      </c>
      <c r="B12" s="172" t="s">
        <v>129</v>
      </c>
      <c r="C12" s="173">
        <v>5.5</v>
      </c>
      <c r="D12" s="174">
        <v>4.5</v>
      </c>
      <c r="E12" s="175">
        <v>4</v>
      </c>
      <c r="F12" s="173"/>
      <c r="G12" s="173"/>
      <c r="H12" s="173"/>
      <c r="I12" s="176">
        <f t="shared" si="0"/>
      </c>
      <c r="J12" s="173">
        <v>4</v>
      </c>
      <c r="K12" s="173">
        <v>5</v>
      </c>
      <c r="L12" s="173">
        <v>6.5</v>
      </c>
      <c r="M12" s="176">
        <f t="shared" si="1"/>
        <v>5.166666666666667</v>
      </c>
      <c r="N12" s="176">
        <f t="shared" si="2"/>
        <v>29.5</v>
      </c>
    </row>
    <row r="13" spans="1:14" ht="18" customHeight="1">
      <c r="A13" s="5">
        <v>11</v>
      </c>
      <c r="B13" s="172" t="s">
        <v>147</v>
      </c>
      <c r="C13" s="173">
        <v>7</v>
      </c>
      <c r="D13" s="174">
        <v>5.5</v>
      </c>
      <c r="E13" s="175">
        <v>4</v>
      </c>
      <c r="F13" s="173"/>
      <c r="G13" s="173"/>
      <c r="H13" s="173"/>
      <c r="I13" s="176">
        <f t="shared" si="0"/>
      </c>
      <c r="J13" s="173">
        <v>7.5</v>
      </c>
      <c r="K13" s="173">
        <v>7.5</v>
      </c>
      <c r="L13" s="173">
        <v>9.5</v>
      </c>
      <c r="M13" s="176">
        <f t="shared" si="1"/>
        <v>8.166666666666666</v>
      </c>
      <c r="N13" s="176">
        <f t="shared" si="2"/>
        <v>41</v>
      </c>
    </row>
    <row r="14" spans="1:14" ht="18" customHeight="1">
      <c r="A14" s="5">
        <v>12</v>
      </c>
      <c r="B14" s="172" t="s">
        <v>153</v>
      </c>
      <c r="C14" s="173">
        <v>5</v>
      </c>
      <c r="D14" s="174">
        <v>3.25</v>
      </c>
      <c r="E14" s="175">
        <v>3.5</v>
      </c>
      <c r="F14" s="173"/>
      <c r="G14" s="173"/>
      <c r="H14" s="173"/>
      <c r="I14" s="176">
        <f t="shared" si="0"/>
      </c>
      <c r="J14" s="173">
        <v>7</v>
      </c>
      <c r="K14" s="173">
        <v>5.25</v>
      </c>
      <c r="L14" s="173">
        <v>6.25</v>
      </c>
      <c r="M14" s="176">
        <f t="shared" si="1"/>
        <v>6.166666666666667</v>
      </c>
      <c r="N14" s="176">
        <f t="shared" si="2"/>
        <v>30.25</v>
      </c>
    </row>
    <row r="15" spans="1:14" ht="18" customHeight="1">
      <c r="A15" s="5">
        <v>13</v>
      </c>
      <c r="B15" s="172" t="s">
        <v>154</v>
      </c>
      <c r="C15" s="173">
        <v>7</v>
      </c>
      <c r="D15" s="174">
        <v>3.5</v>
      </c>
      <c r="E15" s="175">
        <v>2</v>
      </c>
      <c r="F15" s="173"/>
      <c r="G15" s="173"/>
      <c r="H15" s="173"/>
      <c r="I15" s="176">
        <f t="shared" si="0"/>
      </c>
      <c r="J15" s="173">
        <v>3.75</v>
      </c>
      <c r="K15" s="173">
        <v>6.25</v>
      </c>
      <c r="L15" s="173">
        <v>7</v>
      </c>
      <c r="M15" s="176">
        <f t="shared" si="1"/>
        <v>5.666666666666667</v>
      </c>
      <c r="N15" s="176">
        <f t="shared" si="2"/>
        <v>29.5</v>
      </c>
    </row>
    <row r="16" spans="1:14" ht="18" customHeight="1">
      <c r="A16" s="5">
        <v>14</v>
      </c>
      <c r="B16" s="172" t="s">
        <v>159</v>
      </c>
      <c r="C16" s="173">
        <v>7</v>
      </c>
      <c r="D16" s="174">
        <v>5.75</v>
      </c>
      <c r="E16" s="175">
        <v>2.5</v>
      </c>
      <c r="F16" s="173">
        <v>5</v>
      </c>
      <c r="G16" s="173">
        <v>4.25</v>
      </c>
      <c r="H16" s="173">
        <v>3.75</v>
      </c>
      <c r="I16" s="176">
        <f t="shared" si="0"/>
        <v>4.333333333333333</v>
      </c>
      <c r="J16" s="173"/>
      <c r="K16" s="173"/>
      <c r="L16" s="173"/>
      <c r="M16" s="176">
        <f t="shared" si="1"/>
      </c>
      <c r="N16" s="176">
        <f t="shared" si="2"/>
        <v>28.25</v>
      </c>
    </row>
    <row r="17" spans="1:14" ht="18" customHeight="1">
      <c r="A17" s="5">
        <v>15</v>
      </c>
      <c r="B17" s="172" t="s">
        <v>168</v>
      </c>
      <c r="C17" s="173">
        <v>7</v>
      </c>
      <c r="D17" s="174">
        <v>6.5</v>
      </c>
      <c r="E17" s="175">
        <v>4</v>
      </c>
      <c r="F17" s="173"/>
      <c r="G17" s="173"/>
      <c r="H17" s="173"/>
      <c r="I17" s="176">
        <f t="shared" si="0"/>
      </c>
      <c r="J17" s="173">
        <v>7.25</v>
      </c>
      <c r="K17" s="173">
        <v>7.75</v>
      </c>
      <c r="L17" s="173">
        <v>9.5</v>
      </c>
      <c r="M17" s="176">
        <f t="shared" si="1"/>
        <v>8.166666666666666</v>
      </c>
      <c r="N17" s="176">
        <f t="shared" si="2"/>
        <v>42</v>
      </c>
    </row>
    <row r="18" spans="1:14" ht="18" customHeight="1">
      <c r="A18" s="5">
        <v>16</v>
      </c>
      <c r="B18" s="172" t="s">
        <v>197</v>
      </c>
      <c r="C18" s="173">
        <v>2.5</v>
      </c>
      <c r="D18" s="174">
        <v>7.25</v>
      </c>
      <c r="E18" s="175">
        <v>4</v>
      </c>
      <c r="F18" s="173">
        <v>7</v>
      </c>
      <c r="G18" s="173">
        <v>9</v>
      </c>
      <c r="H18" s="173">
        <v>6.75</v>
      </c>
      <c r="I18" s="176">
        <f t="shared" si="0"/>
        <v>7.583333333333333</v>
      </c>
      <c r="J18" s="173"/>
      <c r="K18" s="173"/>
      <c r="L18" s="173"/>
      <c r="M18" s="176">
        <f t="shared" si="1"/>
      </c>
      <c r="N18" s="176">
        <f t="shared" si="2"/>
        <v>36.5</v>
      </c>
    </row>
    <row r="19" spans="1:14" ht="18" customHeight="1">
      <c r="A19" s="5">
        <v>17</v>
      </c>
      <c r="B19" s="172" t="s">
        <v>210</v>
      </c>
      <c r="C19" s="173">
        <v>5.5</v>
      </c>
      <c r="D19" s="174">
        <v>2.75</v>
      </c>
      <c r="E19" s="175">
        <v>3.5</v>
      </c>
      <c r="F19" s="173"/>
      <c r="G19" s="173"/>
      <c r="H19" s="173"/>
      <c r="I19" s="176">
        <f t="shared" si="0"/>
      </c>
      <c r="J19" s="173">
        <v>3.5</v>
      </c>
      <c r="K19" s="173">
        <v>3.75</v>
      </c>
      <c r="L19" s="173">
        <v>6.5</v>
      </c>
      <c r="M19" s="176">
        <f t="shared" si="1"/>
        <v>4.583333333333333</v>
      </c>
      <c r="N19" s="176">
        <f t="shared" si="2"/>
        <v>25.5</v>
      </c>
    </row>
    <row r="20" spans="1:14" ht="18" customHeight="1">
      <c r="A20" s="5">
        <v>18</v>
      </c>
      <c r="B20" s="172" t="s">
        <v>243</v>
      </c>
      <c r="C20" s="173">
        <v>3</v>
      </c>
      <c r="D20" s="174">
        <v>4</v>
      </c>
      <c r="E20" s="175">
        <v>3</v>
      </c>
      <c r="F20" s="173"/>
      <c r="G20" s="173"/>
      <c r="H20" s="173"/>
      <c r="I20" s="176">
        <f t="shared" si="0"/>
      </c>
      <c r="J20" s="173">
        <v>3.75</v>
      </c>
      <c r="K20" s="173">
        <v>3.75</v>
      </c>
      <c r="L20" s="173">
        <v>6</v>
      </c>
      <c r="M20" s="176">
        <f t="shared" si="1"/>
        <v>4.5</v>
      </c>
      <c r="N20" s="176">
        <f t="shared" si="2"/>
        <v>23.5</v>
      </c>
    </row>
    <row r="21" spans="1:14" ht="18" customHeight="1">
      <c r="A21" s="5">
        <v>19</v>
      </c>
      <c r="B21" s="172" t="s">
        <v>253</v>
      </c>
      <c r="C21" s="173">
        <v>7</v>
      </c>
      <c r="D21" s="174">
        <v>6.25</v>
      </c>
      <c r="E21" s="175">
        <v>5</v>
      </c>
      <c r="F21" s="173"/>
      <c r="G21" s="173"/>
      <c r="H21" s="173"/>
      <c r="I21" s="176">
        <f t="shared" si="0"/>
      </c>
      <c r="J21" s="173">
        <v>5.5</v>
      </c>
      <c r="K21" s="173">
        <v>5</v>
      </c>
      <c r="L21" s="173">
        <v>8.25</v>
      </c>
      <c r="M21" s="176">
        <f t="shared" si="1"/>
        <v>6.25</v>
      </c>
      <c r="N21" s="176">
        <f t="shared" si="2"/>
        <v>37</v>
      </c>
    </row>
    <row r="22" spans="1:14" ht="18" customHeight="1">
      <c r="A22" s="5">
        <v>20</v>
      </c>
      <c r="B22" s="172" t="s">
        <v>261</v>
      </c>
      <c r="C22" s="173">
        <v>4.5</v>
      </c>
      <c r="D22" s="174">
        <v>4</v>
      </c>
      <c r="E22" s="175">
        <v>3</v>
      </c>
      <c r="F22" s="173"/>
      <c r="G22" s="173"/>
      <c r="H22" s="173"/>
      <c r="I22" s="176">
        <f t="shared" si="0"/>
      </c>
      <c r="J22" s="173">
        <v>4.5</v>
      </c>
      <c r="K22" s="173">
        <v>5.75</v>
      </c>
      <c r="L22" s="173">
        <v>6.5</v>
      </c>
      <c r="M22" s="176">
        <f t="shared" si="1"/>
        <v>5.583333333333333</v>
      </c>
      <c r="N22" s="176">
        <f t="shared" si="2"/>
        <v>28.25</v>
      </c>
    </row>
    <row r="23" spans="1:14" ht="18" customHeight="1">
      <c r="A23" s="5">
        <v>21</v>
      </c>
      <c r="B23" s="172" t="s">
        <v>267</v>
      </c>
      <c r="C23" s="173">
        <v>3.5</v>
      </c>
      <c r="D23" s="174">
        <v>3.75</v>
      </c>
      <c r="E23" s="175">
        <v>4</v>
      </c>
      <c r="F23" s="173"/>
      <c r="G23" s="173"/>
      <c r="H23" s="173"/>
      <c r="I23" s="176">
        <f t="shared" si="0"/>
      </c>
      <c r="J23" s="173">
        <v>3.25</v>
      </c>
      <c r="K23" s="173">
        <v>5.5</v>
      </c>
      <c r="L23" s="173">
        <v>5.75</v>
      </c>
      <c r="M23" s="176">
        <f t="shared" si="1"/>
        <v>4.833333333333333</v>
      </c>
      <c r="N23" s="176">
        <f t="shared" si="2"/>
        <v>25.75</v>
      </c>
    </row>
    <row r="24" spans="1:14" ht="18" customHeight="1">
      <c r="A24" s="5">
        <v>22</v>
      </c>
      <c r="B24" s="172" t="s">
        <v>269</v>
      </c>
      <c r="C24" s="173">
        <v>5.5</v>
      </c>
      <c r="D24" s="174">
        <v>4.75</v>
      </c>
      <c r="E24" s="175">
        <v>4</v>
      </c>
      <c r="F24" s="173">
        <v>5.75</v>
      </c>
      <c r="G24" s="173">
        <v>3.75</v>
      </c>
      <c r="H24" s="173">
        <v>4.75</v>
      </c>
      <c r="I24" s="176">
        <f t="shared" si="0"/>
        <v>4.75</v>
      </c>
      <c r="J24" s="173"/>
      <c r="K24" s="173"/>
      <c r="L24" s="173"/>
      <c r="M24" s="176">
        <f t="shared" si="1"/>
      </c>
      <c r="N24" s="176">
        <f t="shared" si="2"/>
        <v>28.5</v>
      </c>
    </row>
    <row r="25" spans="1:14" ht="18" customHeight="1">
      <c r="A25" s="5">
        <v>23</v>
      </c>
      <c r="B25" s="172" t="s">
        <v>271</v>
      </c>
      <c r="C25" s="173">
        <v>3.5</v>
      </c>
      <c r="D25" s="174">
        <v>4</v>
      </c>
      <c r="E25" s="175">
        <v>3</v>
      </c>
      <c r="F25" s="173"/>
      <c r="G25" s="173"/>
      <c r="H25" s="173"/>
      <c r="I25" s="176">
        <f t="shared" si="0"/>
      </c>
      <c r="J25" s="173">
        <v>4</v>
      </c>
      <c r="K25" s="173">
        <v>4.75</v>
      </c>
      <c r="L25" s="173">
        <v>6.5</v>
      </c>
      <c r="M25" s="176">
        <f t="shared" si="1"/>
        <v>5.083333333333333</v>
      </c>
      <c r="N25" s="176">
        <f t="shared" si="2"/>
        <v>25.75</v>
      </c>
    </row>
    <row r="26" spans="1:14" ht="18" customHeight="1">
      <c r="A26" s="5">
        <v>24</v>
      </c>
      <c r="B26" s="172" t="s">
        <v>278</v>
      </c>
      <c r="C26" s="173">
        <v>6</v>
      </c>
      <c r="D26" s="174">
        <v>3.5</v>
      </c>
      <c r="E26" s="175">
        <v>3.5</v>
      </c>
      <c r="F26" s="173"/>
      <c r="G26" s="173"/>
      <c r="H26" s="173"/>
      <c r="I26" s="176">
        <f t="shared" si="0"/>
      </c>
      <c r="J26" s="173">
        <v>4</v>
      </c>
      <c r="K26" s="173">
        <v>5.5</v>
      </c>
      <c r="L26" s="173">
        <v>6.5</v>
      </c>
      <c r="M26" s="176">
        <f t="shared" si="1"/>
        <v>5.333333333333333</v>
      </c>
      <c r="N26" s="176">
        <f t="shared" si="2"/>
        <v>29</v>
      </c>
    </row>
    <row r="27" spans="1:14" ht="18" customHeight="1">
      <c r="A27" s="5">
        <v>25</v>
      </c>
      <c r="B27" s="172" t="s">
        <v>283</v>
      </c>
      <c r="C27" s="173">
        <v>3</v>
      </c>
      <c r="D27" s="174">
        <v>3.5</v>
      </c>
      <c r="E27" s="175">
        <v>3.5</v>
      </c>
      <c r="F27" s="173"/>
      <c r="G27" s="173"/>
      <c r="H27" s="173"/>
      <c r="I27" s="176">
        <f t="shared" si="0"/>
      </c>
      <c r="J27" s="173">
        <v>3.25</v>
      </c>
      <c r="K27" s="173">
        <v>4.75</v>
      </c>
      <c r="L27" s="173">
        <v>6.75</v>
      </c>
      <c r="M27" s="176">
        <f t="shared" si="1"/>
        <v>4.916666666666667</v>
      </c>
      <c r="N27" s="176">
        <f t="shared" si="2"/>
        <v>24.75</v>
      </c>
    </row>
    <row r="28" spans="1:14" ht="18" customHeight="1">
      <c r="A28" s="5">
        <v>26</v>
      </c>
      <c r="B28" s="172" t="s">
        <v>287</v>
      </c>
      <c r="C28" s="173">
        <v>6</v>
      </c>
      <c r="D28" s="174">
        <v>3.5</v>
      </c>
      <c r="E28" s="175">
        <v>3.5</v>
      </c>
      <c r="F28" s="173"/>
      <c r="G28" s="173"/>
      <c r="H28" s="173"/>
      <c r="I28" s="176">
        <f t="shared" si="0"/>
      </c>
      <c r="J28" s="173">
        <v>2</v>
      </c>
      <c r="K28" s="173">
        <v>5.5</v>
      </c>
      <c r="L28" s="173">
        <v>5.25</v>
      </c>
      <c r="M28" s="176">
        <f t="shared" si="1"/>
        <v>4.25</v>
      </c>
      <c r="N28" s="176">
        <f t="shared" si="2"/>
        <v>25.75</v>
      </c>
    </row>
    <row r="29" spans="1:14" ht="18" customHeight="1">
      <c r="A29" s="5">
        <v>27</v>
      </c>
      <c r="B29" s="172" t="s">
        <v>294</v>
      </c>
      <c r="C29" s="173">
        <v>4</v>
      </c>
      <c r="D29" s="174">
        <v>4.75</v>
      </c>
      <c r="E29" s="175">
        <v>4</v>
      </c>
      <c r="F29" s="173"/>
      <c r="G29" s="173"/>
      <c r="H29" s="173"/>
      <c r="I29" s="176">
        <f t="shared" si="0"/>
      </c>
      <c r="J29" s="173">
        <v>3.5</v>
      </c>
      <c r="K29" s="173">
        <v>5</v>
      </c>
      <c r="L29" s="173">
        <v>6</v>
      </c>
      <c r="M29" s="176">
        <f t="shared" si="1"/>
        <v>4.833333333333333</v>
      </c>
      <c r="N29" s="176">
        <f t="shared" si="2"/>
        <v>27.25</v>
      </c>
    </row>
    <row r="30" spans="1:14" ht="18" customHeight="1">
      <c r="A30" s="5">
        <v>28</v>
      </c>
      <c r="B30" s="172" t="s">
        <v>306</v>
      </c>
      <c r="C30" s="173">
        <v>5</v>
      </c>
      <c r="D30" s="174">
        <v>6</v>
      </c>
      <c r="E30" s="175">
        <v>5.5</v>
      </c>
      <c r="F30" s="173">
        <v>6.75</v>
      </c>
      <c r="G30" s="173">
        <v>7.25</v>
      </c>
      <c r="H30" s="173">
        <v>6</v>
      </c>
      <c r="I30" s="176">
        <f t="shared" si="0"/>
        <v>6.666666666666667</v>
      </c>
      <c r="J30" s="173"/>
      <c r="K30" s="173"/>
      <c r="L30" s="173"/>
      <c r="M30" s="176">
        <f t="shared" si="1"/>
      </c>
      <c r="N30" s="176">
        <f t="shared" si="2"/>
        <v>36.5</v>
      </c>
    </row>
    <row r="31" spans="1:14" ht="18" customHeight="1">
      <c r="A31" s="5"/>
      <c r="B31" s="49"/>
      <c r="C31" s="77"/>
      <c r="D31" s="77"/>
      <c r="E31" s="77"/>
      <c r="F31" s="78"/>
      <c r="G31" s="77"/>
      <c r="H31" s="77"/>
      <c r="I31" s="80"/>
      <c r="J31" s="77"/>
      <c r="K31" s="77"/>
      <c r="L31" s="77"/>
      <c r="M31" s="80"/>
      <c r="N31" s="80"/>
    </row>
    <row r="32" spans="1:14" ht="18" customHeight="1">
      <c r="A32" s="5"/>
      <c r="B32" s="49"/>
      <c r="C32" s="77"/>
      <c r="D32" s="77"/>
      <c r="E32" s="77"/>
      <c r="F32" s="77"/>
      <c r="G32" s="77"/>
      <c r="H32" s="77"/>
      <c r="I32" s="80"/>
      <c r="J32" s="78"/>
      <c r="K32" s="77"/>
      <c r="L32" s="77"/>
      <c r="M32" s="80"/>
      <c r="N32" s="80"/>
    </row>
    <row r="33" spans="1:12" ht="18" customHeight="1">
      <c r="A33" s="50"/>
      <c r="B33" s="58"/>
      <c r="C33" s="51"/>
      <c r="D33" s="51"/>
      <c r="E33" s="51"/>
      <c r="F33" s="51"/>
      <c r="G33" s="51"/>
      <c r="H33" s="51"/>
      <c r="I33" s="60"/>
      <c r="J33" s="70"/>
      <c r="K33" s="51"/>
      <c r="L33" s="61"/>
    </row>
    <row r="34" spans="1:12" ht="18" customHeight="1">
      <c r="A34" s="50"/>
      <c r="B34" s="58"/>
      <c r="C34" s="51"/>
      <c r="D34" s="51"/>
      <c r="E34" s="51"/>
      <c r="F34" s="60"/>
      <c r="G34" s="51"/>
      <c r="H34" s="51"/>
      <c r="I34" s="51"/>
      <c r="J34" s="51"/>
      <c r="K34" s="51"/>
      <c r="L34" s="61"/>
    </row>
    <row r="35" spans="1:12" ht="18" customHeight="1">
      <c r="A35" s="50"/>
      <c r="B35" s="58"/>
      <c r="C35" s="51"/>
      <c r="D35" s="51"/>
      <c r="E35" s="51"/>
      <c r="F35" s="51"/>
      <c r="G35" s="51"/>
      <c r="H35" s="51"/>
      <c r="I35" s="60"/>
      <c r="J35" s="60"/>
      <c r="K35" s="51"/>
      <c r="L35" s="61"/>
    </row>
    <row r="36" spans="1:12" ht="18" customHeight="1">
      <c r="A36" s="50"/>
      <c r="B36" s="58"/>
      <c r="C36" s="51"/>
      <c r="D36" s="51"/>
      <c r="E36" s="51"/>
      <c r="F36" s="60"/>
      <c r="G36" s="51"/>
      <c r="H36" s="51"/>
      <c r="I36" s="51"/>
      <c r="J36" s="51"/>
      <c r="K36" s="51"/>
      <c r="L36" s="61"/>
    </row>
    <row r="37" spans="1:12" ht="18" customHeight="1">
      <c r="A37" s="50"/>
      <c r="B37" s="58"/>
      <c r="C37" s="51"/>
      <c r="D37" s="51"/>
      <c r="E37" s="51"/>
      <c r="F37" s="51"/>
      <c r="G37" s="51"/>
      <c r="H37" s="51"/>
      <c r="I37" s="51"/>
      <c r="J37" s="51"/>
      <c r="K37" s="51"/>
      <c r="L37" s="61"/>
    </row>
    <row r="38" spans="1:12" ht="18" customHeight="1">
      <c r="A38" s="50"/>
      <c r="B38" s="62"/>
      <c r="C38" s="60"/>
      <c r="D38" s="51"/>
      <c r="E38" s="51"/>
      <c r="F38" s="51"/>
      <c r="G38" s="51"/>
      <c r="H38" s="51"/>
      <c r="I38" s="51"/>
      <c r="J38" s="51"/>
      <c r="K38" s="51"/>
      <c r="L38" s="61"/>
    </row>
    <row r="39" spans="1:12" ht="18" customHeight="1">
      <c r="A39" s="50"/>
      <c r="B39" s="62"/>
      <c r="C39" s="51"/>
      <c r="D39" s="51"/>
      <c r="E39" s="51"/>
      <c r="F39" s="51"/>
      <c r="G39" s="51"/>
      <c r="H39" s="51"/>
      <c r="I39" s="51"/>
      <c r="J39" s="51"/>
      <c r="K39" s="51"/>
      <c r="L39" s="61"/>
    </row>
    <row r="40" spans="1:12" ht="18" customHeight="1">
      <c r="A40" s="50"/>
      <c r="B40" s="62"/>
      <c r="C40" s="60"/>
      <c r="D40" s="51"/>
      <c r="E40" s="51"/>
      <c r="F40" s="51"/>
      <c r="G40" s="51"/>
      <c r="H40" s="51"/>
      <c r="I40" s="51"/>
      <c r="J40" s="51"/>
      <c r="K40" s="51"/>
      <c r="L40" s="61"/>
    </row>
    <row r="41" spans="1:12" ht="18" customHeight="1">
      <c r="A41" s="50"/>
      <c r="B41" s="62"/>
      <c r="C41" s="51"/>
      <c r="D41" s="51"/>
      <c r="E41" s="51"/>
      <c r="F41" s="51"/>
      <c r="G41" s="51"/>
      <c r="H41" s="51"/>
      <c r="I41" s="51"/>
      <c r="J41" s="51"/>
      <c r="K41" s="51"/>
      <c r="L41" s="61"/>
    </row>
    <row r="42" spans="1:12" s="40" customFormat="1" ht="18" customHeight="1">
      <c r="A42" s="50"/>
      <c r="B42" s="51"/>
      <c r="C42" s="60"/>
      <c r="D42" s="51"/>
      <c r="E42" s="51"/>
      <c r="F42" s="51"/>
      <c r="G42" s="51"/>
      <c r="H42" s="51"/>
      <c r="I42" s="51"/>
      <c r="J42" s="51"/>
      <c r="K42" s="51"/>
      <c r="L42" s="61"/>
    </row>
    <row r="43" spans="1:17" s="40" customFormat="1" ht="18" customHeight="1">
      <c r="A43" s="50"/>
      <c r="B43" s="62"/>
      <c r="C43" s="51"/>
      <c r="D43" s="51"/>
      <c r="E43" s="51"/>
      <c r="F43" s="51"/>
      <c r="G43" s="51"/>
      <c r="H43" s="51"/>
      <c r="I43" s="51"/>
      <c r="J43" s="51"/>
      <c r="K43" s="51"/>
      <c r="L43" s="61"/>
      <c r="M43" s="4"/>
      <c r="N43" s="4"/>
      <c r="O43" s="4"/>
      <c r="P43" s="4"/>
      <c r="Q43" s="4"/>
    </row>
    <row r="44" spans="1:12" ht="18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61"/>
    </row>
    <row r="45" spans="1:12" ht="18" customHeight="1">
      <c r="A45" s="50"/>
      <c r="B45" s="62"/>
      <c r="C45" s="51"/>
      <c r="D45" s="51"/>
      <c r="E45" s="51"/>
      <c r="F45" s="51"/>
      <c r="G45" s="51"/>
      <c r="H45" s="51"/>
      <c r="I45" s="51"/>
      <c r="J45" s="51"/>
      <c r="K45" s="51"/>
      <c r="L45" s="61"/>
    </row>
    <row r="46" spans="1:12" ht="18" customHeight="1">
      <c r="A46" s="50"/>
      <c r="B46" s="62"/>
      <c r="C46" s="51"/>
      <c r="D46" s="51"/>
      <c r="E46" s="51"/>
      <c r="F46" s="51"/>
      <c r="G46" s="51"/>
      <c r="H46" s="51"/>
      <c r="I46" s="51"/>
      <c r="J46" s="51"/>
      <c r="K46" s="51"/>
      <c r="L46" s="61"/>
    </row>
    <row r="47" spans="1:12" ht="18" customHeight="1">
      <c r="A47" s="50"/>
      <c r="B47" s="62"/>
      <c r="C47" s="51"/>
      <c r="D47" s="51"/>
      <c r="E47" s="51"/>
      <c r="F47" s="51"/>
      <c r="G47" s="51"/>
      <c r="H47" s="51"/>
      <c r="I47" s="51"/>
      <c r="J47" s="51"/>
      <c r="K47" s="51"/>
      <c r="L47" s="61"/>
    </row>
    <row r="48" spans="1:12" ht="18" customHeight="1">
      <c r="A48" s="50"/>
      <c r="B48" s="62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2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s="66" customFormat="1" ht="18" customHeight="1">
      <c r="A50" s="63"/>
      <c r="B50" s="65"/>
      <c r="C50" s="53">
        <f>COUNTIF(C3:C37,"&gt;=5")</f>
        <v>18</v>
      </c>
      <c r="D50" s="53">
        <f aca="true" t="shared" si="3" ref="D50:L50">COUNTIF(D3:D37,"&gt;=5")</f>
        <v>10</v>
      </c>
      <c r="E50" s="53">
        <f t="shared" si="3"/>
        <v>4</v>
      </c>
      <c r="F50" s="53">
        <f t="shared" si="3"/>
        <v>6</v>
      </c>
      <c r="G50" s="53">
        <f t="shared" si="3"/>
        <v>3</v>
      </c>
      <c r="H50" s="53">
        <f t="shared" si="3"/>
        <v>2</v>
      </c>
      <c r="I50" s="53">
        <f t="shared" si="3"/>
        <v>2</v>
      </c>
      <c r="J50" s="53">
        <f t="shared" si="3"/>
        <v>11</v>
      </c>
      <c r="K50" s="53">
        <f t="shared" si="3"/>
        <v>17</v>
      </c>
      <c r="L50" s="53">
        <f t="shared" si="3"/>
        <v>22</v>
      </c>
      <c r="M50" s="53">
        <f>COUNTIF(M3:M37,"&gt;=5")</f>
        <v>16</v>
      </c>
      <c r="N50" s="53">
        <f>COUNTIF(N3:N44,"&gt;=30")</f>
        <v>12</v>
      </c>
    </row>
    <row r="51" spans="1:14" s="40" customFormat="1" ht="18" customHeight="1">
      <c r="A51" s="67"/>
      <c r="B51" s="68"/>
      <c r="C51" s="54">
        <f>COUNT(C3:C43)</f>
        <v>28</v>
      </c>
      <c r="D51" s="54">
        <f aca="true" t="shared" si="4" ref="D51:L51">COUNT(D3:D43)</f>
        <v>28</v>
      </c>
      <c r="E51" s="54">
        <f t="shared" si="4"/>
        <v>28</v>
      </c>
      <c r="F51" s="54">
        <f t="shared" si="4"/>
        <v>6</v>
      </c>
      <c r="G51" s="54">
        <f t="shared" si="4"/>
        <v>6</v>
      </c>
      <c r="H51" s="54">
        <f t="shared" si="4"/>
        <v>6</v>
      </c>
      <c r="I51" s="54">
        <f t="shared" si="4"/>
        <v>6</v>
      </c>
      <c r="J51" s="54">
        <f t="shared" si="4"/>
        <v>22</v>
      </c>
      <c r="K51" s="54">
        <f t="shared" si="4"/>
        <v>22</v>
      </c>
      <c r="L51" s="54">
        <f t="shared" si="4"/>
        <v>22</v>
      </c>
      <c r="M51" s="54">
        <f>COUNT(M3:M43)</f>
        <v>22</v>
      </c>
      <c r="N51" s="54">
        <f>COUNT(N3:N43)</f>
        <v>28</v>
      </c>
    </row>
    <row r="52" spans="1:14" ht="18" customHeight="1">
      <c r="A52" s="50"/>
      <c r="B52" s="62"/>
      <c r="C52" s="57">
        <f>C50/C51*100</f>
        <v>64.28571428571429</v>
      </c>
      <c r="D52" s="57">
        <f aca="true" t="shared" si="5" ref="D52:N52">D50/D51*100</f>
        <v>35.714285714285715</v>
      </c>
      <c r="E52" s="57">
        <f t="shared" si="5"/>
        <v>14.285714285714285</v>
      </c>
      <c r="F52" s="57">
        <f t="shared" si="5"/>
        <v>100</v>
      </c>
      <c r="G52" s="57">
        <f t="shared" si="5"/>
        <v>50</v>
      </c>
      <c r="H52" s="57">
        <f t="shared" si="5"/>
        <v>33.33333333333333</v>
      </c>
      <c r="I52" s="57">
        <f t="shared" si="5"/>
        <v>33.33333333333333</v>
      </c>
      <c r="J52" s="57">
        <f t="shared" si="5"/>
        <v>50</v>
      </c>
      <c r="K52" s="57">
        <f t="shared" si="5"/>
        <v>77.27272727272727</v>
      </c>
      <c r="L52" s="57">
        <f t="shared" si="5"/>
        <v>100</v>
      </c>
      <c r="M52" s="57">
        <f t="shared" si="5"/>
        <v>72.72727272727273</v>
      </c>
      <c r="N52" s="57">
        <f t="shared" si="5"/>
        <v>42.857142857142854</v>
      </c>
    </row>
    <row r="53" spans="1:12" ht="18" customHeight="1">
      <c r="A53" s="50"/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  <row r="54" spans="1:12" ht="18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61"/>
    </row>
    <row r="55" spans="1:12" ht="18" customHeight="1">
      <c r="A55" s="50"/>
      <c r="B55" s="62"/>
      <c r="C55" s="51"/>
      <c r="D55" s="51"/>
      <c r="E55" s="51"/>
      <c r="F55" s="51"/>
      <c r="G55" s="51"/>
      <c r="H55" s="51"/>
      <c r="I55" s="51"/>
      <c r="J55" s="51"/>
      <c r="K55" s="51"/>
      <c r="L55" s="61"/>
    </row>
    <row r="56" spans="1:12" ht="18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61"/>
    </row>
    <row r="57" spans="1:12" ht="18" customHeight="1">
      <c r="A57" s="50"/>
      <c r="B57" s="62"/>
      <c r="C57" s="51"/>
      <c r="D57" s="51"/>
      <c r="E57" s="51"/>
      <c r="F57" s="51"/>
      <c r="G57" s="51"/>
      <c r="H57" s="51"/>
      <c r="I57" s="51"/>
      <c r="J57" s="51"/>
      <c r="K57" s="51"/>
      <c r="L57" s="61"/>
    </row>
    <row r="58" spans="1:12" ht="18" customHeight="1">
      <c r="A58" s="50"/>
      <c r="B58" s="62"/>
      <c r="C58" s="51"/>
      <c r="D58" s="51"/>
      <c r="E58" s="51"/>
      <c r="F58" s="51"/>
      <c r="G58" s="51"/>
      <c r="H58" s="51"/>
      <c r="I58" s="51"/>
      <c r="J58" s="51"/>
      <c r="K58" s="51"/>
      <c r="L58" s="61"/>
    </row>
  </sheetData>
  <sheetProtection/>
  <mergeCells count="2">
    <mergeCell ref="A1:B1"/>
    <mergeCell ref="C1:N1"/>
  </mergeCells>
  <printOptions/>
  <pageMargins left="0.25" right="0" top="0.25" bottom="0.25" header="0.511811023622047" footer="0.39370078740157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2" sqref="A1:N32"/>
    </sheetView>
  </sheetViews>
  <sheetFormatPr defaultColWidth="8.66015625" defaultRowHeight="18"/>
  <cols>
    <col min="1" max="1" width="3.33203125" style="3" customWidth="1"/>
    <col min="2" max="2" width="17.66015625" style="4" customWidth="1"/>
    <col min="3" max="11" width="4.66015625" style="4" customWidth="1"/>
    <col min="12" max="12" width="5.33203125" style="46" customWidth="1"/>
    <col min="13" max="13" width="4.66015625" style="4" customWidth="1"/>
    <col min="14" max="14" width="5.5" style="4" customWidth="1"/>
    <col min="15" max="16384" width="8.83203125" style="4" customWidth="1"/>
  </cols>
  <sheetData>
    <row r="1" spans="1:14" ht="15.75">
      <c r="A1" s="245" t="s">
        <v>329</v>
      </c>
      <c r="B1" s="245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5">
        <v>1</v>
      </c>
      <c r="B3" s="172" t="s">
        <v>64</v>
      </c>
      <c r="C3" s="173">
        <v>7</v>
      </c>
      <c r="D3" s="174">
        <v>6</v>
      </c>
      <c r="E3" s="175">
        <v>6.5</v>
      </c>
      <c r="F3" s="173">
        <v>6.5</v>
      </c>
      <c r="G3" s="173">
        <v>8</v>
      </c>
      <c r="H3" s="173">
        <v>5.25</v>
      </c>
      <c r="I3" s="176">
        <f aca="true" t="shared" si="0" ref="I3:I31">IF((F3+G3+H3&lt;&gt;0),(F3+G3+H3)/3,"")</f>
        <v>6.583333333333333</v>
      </c>
      <c r="J3" s="173"/>
      <c r="K3" s="173"/>
      <c r="L3" s="173"/>
      <c r="M3" s="176">
        <f aca="true" t="shared" si="1" ref="M3:M31">IF((J3+K3+L3&lt;&gt;0),(J3+K3+L3)/3,"")</f>
      </c>
      <c r="N3" s="176">
        <f aca="true" t="shared" si="2" ref="N3:N31">C3+D3+E3+F3+G3+H3+J3+K3+L3</f>
        <v>39.25</v>
      </c>
    </row>
    <row r="4" spans="1:14" ht="18" customHeight="1">
      <c r="A4" s="5">
        <v>2</v>
      </c>
      <c r="B4" s="172" t="s">
        <v>75</v>
      </c>
      <c r="C4" s="173">
        <v>7</v>
      </c>
      <c r="D4" s="174">
        <v>3.5</v>
      </c>
      <c r="E4" s="175">
        <v>4.5</v>
      </c>
      <c r="F4" s="173">
        <v>4</v>
      </c>
      <c r="G4" s="173">
        <v>4.75</v>
      </c>
      <c r="H4" s="173">
        <v>3.25</v>
      </c>
      <c r="I4" s="176">
        <f t="shared" si="0"/>
        <v>4</v>
      </c>
      <c r="J4" s="173"/>
      <c r="K4" s="173"/>
      <c r="L4" s="173"/>
      <c r="M4" s="176">
        <f t="shared" si="1"/>
      </c>
      <c r="N4" s="176">
        <f t="shared" si="2"/>
        <v>27</v>
      </c>
    </row>
    <row r="5" spans="1:14" ht="18" customHeight="1">
      <c r="A5" s="5">
        <v>3</v>
      </c>
      <c r="B5" s="172" t="s">
        <v>103</v>
      </c>
      <c r="C5" s="173">
        <v>7</v>
      </c>
      <c r="D5" s="174">
        <v>4.5</v>
      </c>
      <c r="E5" s="175">
        <v>4</v>
      </c>
      <c r="F5" s="173"/>
      <c r="G5" s="173"/>
      <c r="H5" s="173"/>
      <c r="I5" s="176">
        <f t="shared" si="0"/>
      </c>
      <c r="J5" s="173">
        <v>6.5</v>
      </c>
      <c r="K5" s="173">
        <v>7</v>
      </c>
      <c r="L5" s="173">
        <v>8.5</v>
      </c>
      <c r="M5" s="176">
        <f t="shared" si="1"/>
        <v>7.333333333333333</v>
      </c>
      <c r="N5" s="176">
        <f t="shared" si="2"/>
        <v>37.5</v>
      </c>
    </row>
    <row r="6" spans="1:14" ht="18" customHeight="1">
      <c r="A6" s="5">
        <v>4</v>
      </c>
      <c r="B6" s="172" t="s">
        <v>110</v>
      </c>
      <c r="C6" s="173">
        <v>4.5</v>
      </c>
      <c r="D6" s="174">
        <v>5</v>
      </c>
      <c r="E6" s="175">
        <v>5.5</v>
      </c>
      <c r="F6" s="173">
        <v>4.25</v>
      </c>
      <c r="G6" s="173">
        <v>5.5</v>
      </c>
      <c r="H6" s="173">
        <v>4.25</v>
      </c>
      <c r="I6" s="176">
        <f t="shared" si="0"/>
        <v>4.666666666666667</v>
      </c>
      <c r="J6" s="173"/>
      <c r="K6" s="173"/>
      <c r="L6" s="173"/>
      <c r="M6" s="176">
        <f t="shared" si="1"/>
      </c>
      <c r="N6" s="176">
        <f t="shared" si="2"/>
        <v>29</v>
      </c>
    </row>
    <row r="7" spans="1:14" ht="18" customHeight="1">
      <c r="A7" s="5">
        <v>5</v>
      </c>
      <c r="B7" s="172" t="s">
        <v>126</v>
      </c>
      <c r="C7" s="173">
        <v>5</v>
      </c>
      <c r="D7" s="174">
        <v>4</v>
      </c>
      <c r="E7" s="175">
        <v>3.5</v>
      </c>
      <c r="F7" s="173"/>
      <c r="G7" s="173"/>
      <c r="H7" s="173"/>
      <c r="I7" s="176">
        <f t="shared" si="0"/>
      </c>
      <c r="J7" s="173">
        <v>3</v>
      </c>
      <c r="K7" s="173">
        <v>3.5</v>
      </c>
      <c r="L7" s="173">
        <v>6.5</v>
      </c>
      <c r="M7" s="176">
        <f t="shared" si="1"/>
        <v>4.333333333333333</v>
      </c>
      <c r="N7" s="176">
        <f t="shared" si="2"/>
        <v>25.5</v>
      </c>
    </row>
    <row r="8" spans="1:14" ht="18" customHeight="1">
      <c r="A8" s="5">
        <v>6</v>
      </c>
      <c r="B8" s="172" t="s">
        <v>127</v>
      </c>
      <c r="C8" s="173">
        <v>6</v>
      </c>
      <c r="D8" s="174">
        <v>4.75</v>
      </c>
      <c r="E8" s="175">
        <v>4</v>
      </c>
      <c r="F8" s="173">
        <v>4.5</v>
      </c>
      <c r="G8" s="173">
        <v>1.5</v>
      </c>
      <c r="H8" s="173">
        <v>3.5</v>
      </c>
      <c r="I8" s="176">
        <f t="shared" si="0"/>
        <v>3.1666666666666665</v>
      </c>
      <c r="J8" s="173"/>
      <c r="K8" s="173"/>
      <c r="L8" s="173"/>
      <c r="M8" s="176">
        <f t="shared" si="1"/>
      </c>
      <c r="N8" s="176">
        <f t="shared" si="2"/>
        <v>24.25</v>
      </c>
    </row>
    <row r="9" spans="1:14" ht="18" customHeight="1">
      <c r="A9" s="5">
        <v>7</v>
      </c>
      <c r="B9" s="172" t="s">
        <v>132</v>
      </c>
      <c r="C9" s="173">
        <v>6</v>
      </c>
      <c r="D9" s="174">
        <v>5</v>
      </c>
      <c r="E9" s="175">
        <v>4</v>
      </c>
      <c r="F9" s="173"/>
      <c r="G9" s="173"/>
      <c r="H9" s="173"/>
      <c r="I9" s="176">
        <f t="shared" si="0"/>
      </c>
      <c r="J9" s="173">
        <v>5.75</v>
      </c>
      <c r="K9" s="173">
        <v>6</v>
      </c>
      <c r="L9" s="173">
        <v>7.25</v>
      </c>
      <c r="M9" s="176">
        <f t="shared" si="1"/>
        <v>6.333333333333333</v>
      </c>
      <c r="N9" s="176">
        <f t="shared" si="2"/>
        <v>34</v>
      </c>
    </row>
    <row r="10" spans="1:14" ht="18" customHeight="1">
      <c r="A10" s="5">
        <v>8</v>
      </c>
      <c r="B10" s="172" t="s">
        <v>142</v>
      </c>
      <c r="C10" s="173">
        <v>5.5</v>
      </c>
      <c r="D10" s="174">
        <v>4.5</v>
      </c>
      <c r="E10" s="175">
        <v>4</v>
      </c>
      <c r="F10" s="173"/>
      <c r="G10" s="173"/>
      <c r="H10" s="173"/>
      <c r="I10" s="176">
        <f t="shared" si="0"/>
      </c>
      <c r="J10" s="173">
        <v>4.75</v>
      </c>
      <c r="K10" s="173">
        <v>4.75</v>
      </c>
      <c r="L10" s="173">
        <v>6.5</v>
      </c>
      <c r="M10" s="176">
        <f t="shared" si="1"/>
        <v>5.333333333333333</v>
      </c>
      <c r="N10" s="176">
        <f t="shared" si="2"/>
        <v>30</v>
      </c>
    </row>
    <row r="11" spans="1:14" ht="18" customHeight="1">
      <c r="A11" s="5">
        <v>9</v>
      </c>
      <c r="B11" s="172" t="s">
        <v>150</v>
      </c>
      <c r="C11" s="173">
        <v>6</v>
      </c>
      <c r="D11" s="174">
        <v>3.25</v>
      </c>
      <c r="E11" s="175">
        <v>3.5</v>
      </c>
      <c r="F11" s="173"/>
      <c r="G11" s="173"/>
      <c r="H11" s="173"/>
      <c r="I11" s="176">
        <f t="shared" si="0"/>
      </c>
      <c r="J11" s="173">
        <v>5.25</v>
      </c>
      <c r="K11" s="173">
        <v>6.5</v>
      </c>
      <c r="L11" s="173">
        <v>7.25</v>
      </c>
      <c r="M11" s="176">
        <f t="shared" si="1"/>
        <v>6.333333333333333</v>
      </c>
      <c r="N11" s="176">
        <f t="shared" si="2"/>
        <v>31.75</v>
      </c>
    </row>
    <row r="12" spans="1:14" ht="18" customHeight="1">
      <c r="A12" s="5">
        <v>10</v>
      </c>
      <c r="B12" s="172" t="s">
        <v>176</v>
      </c>
      <c r="C12" s="173">
        <v>6.5</v>
      </c>
      <c r="D12" s="174">
        <v>6.5</v>
      </c>
      <c r="E12" s="175">
        <v>2.5</v>
      </c>
      <c r="F12" s="173"/>
      <c r="G12" s="173"/>
      <c r="H12" s="173"/>
      <c r="I12" s="176">
        <f t="shared" si="0"/>
      </c>
      <c r="J12" s="173">
        <v>7</v>
      </c>
      <c r="K12" s="173">
        <v>7.25</v>
      </c>
      <c r="L12" s="173">
        <v>9.25</v>
      </c>
      <c r="M12" s="176">
        <f t="shared" si="1"/>
        <v>7.833333333333333</v>
      </c>
      <c r="N12" s="176">
        <f t="shared" si="2"/>
        <v>39</v>
      </c>
    </row>
    <row r="13" spans="1:14" ht="18" customHeight="1">
      <c r="A13" s="5">
        <v>11</v>
      </c>
      <c r="B13" s="172" t="s">
        <v>182</v>
      </c>
      <c r="C13" s="173">
        <v>4.5</v>
      </c>
      <c r="D13" s="174">
        <v>2.5</v>
      </c>
      <c r="E13" s="175">
        <v>3</v>
      </c>
      <c r="F13" s="173"/>
      <c r="G13" s="173"/>
      <c r="H13" s="173"/>
      <c r="I13" s="176">
        <f t="shared" si="0"/>
      </c>
      <c r="J13" s="173">
        <v>4</v>
      </c>
      <c r="K13" s="173">
        <v>6.5</v>
      </c>
      <c r="L13" s="173">
        <v>6.25</v>
      </c>
      <c r="M13" s="176">
        <f t="shared" si="1"/>
        <v>5.583333333333333</v>
      </c>
      <c r="N13" s="176">
        <f t="shared" si="2"/>
        <v>26.75</v>
      </c>
    </row>
    <row r="14" spans="1:14" ht="18" customHeight="1">
      <c r="A14" s="5">
        <v>12</v>
      </c>
      <c r="B14" s="172" t="s">
        <v>185</v>
      </c>
      <c r="C14" s="173">
        <v>5</v>
      </c>
      <c r="D14" s="174">
        <v>5</v>
      </c>
      <c r="E14" s="175">
        <v>2</v>
      </c>
      <c r="F14" s="173"/>
      <c r="G14" s="173"/>
      <c r="H14" s="173"/>
      <c r="I14" s="176">
        <f t="shared" si="0"/>
      </c>
      <c r="J14" s="173">
        <v>5</v>
      </c>
      <c r="K14" s="173">
        <v>5.75</v>
      </c>
      <c r="L14" s="173">
        <v>7</v>
      </c>
      <c r="M14" s="176">
        <f t="shared" si="1"/>
        <v>5.916666666666667</v>
      </c>
      <c r="N14" s="176">
        <f t="shared" si="2"/>
        <v>29.75</v>
      </c>
    </row>
    <row r="15" spans="1:14" ht="18" customHeight="1">
      <c r="A15" s="5">
        <v>13</v>
      </c>
      <c r="B15" s="172" t="s">
        <v>198</v>
      </c>
      <c r="C15" s="173">
        <v>5</v>
      </c>
      <c r="D15" s="174">
        <v>3.5</v>
      </c>
      <c r="E15" s="175">
        <v>3</v>
      </c>
      <c r="F15" s="173"/>
      <c r="G15" s="173"/>
      <c r="H15" s="173"/>
      <c r="I15" s="176">
        <f t="shared" si="0"/>
      </c>
      <c r="J15" s="173">
        <v>4.5</v>
      </c>
      <c r="K15" s="173">
        <v>5.5</v>
      </c>
      <c r="L15" s="173">
        <v>7.25</v>
      </c>
      <c r="M15" s="176">
        <f t="shared" si="1"/>
        <v>5.75</v>
      </c>
      <c r="N15" s="176">
        <f t="shared" si="2"/>
        <v>28.75</v>
      </c>
    </row>
    <row r="16" spans="1:14" ht="18" customHeight="1">
      <c r="A16" s="5">
        <v>14</v>
      </c>
      <c r="B16" s="172" t="s">
        <v>203</v>
      </c>
      <c r="C16" s="173">
        <v>7</v>
      </c>
      <c r="D16" s="174">
        <v>4.5</v>
      </c>
      <c r="E16" s="175">
        <v>4</v>
      </c>
      <c r="F16" s="173"/>
      <c r="G16" s="173"/>
      <c r="H16" s="173"/>
      <c r="I16" s="176">
        <f t="shared" si="0"/>
      </c>
      <c r="J16" s="173">
        <v>7.25</v>
      </c>
      <c r="K16" s="173">
        <v>6</v>
      </c>
      <c r="L16" s="173">
        <v>8.5</v>
      </c>
      <c r="M16" s="176">
        <f t="shared" si="1"/>
        <v>7.25</v>
      </c>
      <c r="N16" s="176">
        <f t="shared" si="2"/>
        <v>37.25</v>
      </c>
    </row>
    <row r="17" spans="1:14" ht="18" customHeight="1">
      <c r="A17" s="5">
        <v>15</v>
      </c>
      <c r="B17" s="172" t="s">
        <v>214</v>
      </c>
      <c r="C17" s="173">
        <v>5</v>
      </c>
      <c r="D17" s="174">
        <v>6</v>
      </c>
      <c r="E17" s="175">
        <v>2</v>
      </c>
      <c r="F17" s="173"/>
      <c r="G17" s="173"/>
      <c r="H17" s="173"/>
      <c r="I17" s="176">
        <f t="shared" si="0"/>
      </c>
      <c r="J17" s="173">
        <v>4</v>
      </c>
      <c r="K17" s="173">
        <v>3.25</v>
      </c>
      <c r="L17" s="173">
        <v>6.5</v>
      </c>
      <c r="M17" s="176">
        <f t="shared" si="1"/>
        <v>4.583333333333333</v>
      </c>
      <c r="N17" s="176">
        <f t="shared" si="2"/>
        <v>26.75</v>
      </c>
    </row>
    <row r="18" spans="1:14" ht="18" customHeight="1">
      <c r="A18" s="5">
        <v>16</v>
      </c>
      <c r="B18" s="172" t="s">
        <v>215</v>
      </c>
      <c r="C18" s="173">
        <v>6</v>
      </c>
      <c r="D18" s="174">
        <v>4.5</v>
      </c>
      <c r="E18" s="175">
        <v>4</v>
      </c>
      <c r="F18" s="173"/>
      <c r="G18" s="173"/>
      <c r="H18" s="173"/>
      <c r="I18" s="176">
        <f t="shared" si="0"/>
      </c>
      <c r="J18" s="173">
        <v>3.75</v>
      </c>
      <c r="K18" s="173">
        <v>6.25</v>
      </c>
      <c r="L18" s="173">
        <v>8</v>
      </c>
      <c r="M18" s="176">
        <f t="shared" si="1"/>
        <v>6</v>
      </c>
      <c r="N18" s="176">
        <f t="shared" si="2"/>
        <v>32.5</v>
      </c>
    </row>
    <row r="19" spans="1:14" ht="18" customHeight="1">
      <c r="A19" s="5">
        <v>17</v>
      </c>
      <c r="B19" s="172" t="s">
        <v>218</v>
      </c>
      <c r="C19" s="173">
        <v>6.5</v>
      </c>
      <c r="D19" s="174">
        <v>6.5</v>
      </c>
      <c r="E19" s="175">
        <v>3</v>
      </c>
      <c r="F19" s="173"/>
      <c r="G19" s="173"/>
      <c r="H19" s="173"/>
      <c r="I19" s="176">
        <f t="shared" si="0"/>
      </c>
      <c r="J19" s="173">
        <v>6.5</v>
      </c>
      <c r="K19" s="173">
        <v>6.25</v>
      </c>
      <c r="L19" s="173">
        <v>8.25</v>
      </c>
      <c r="M19" s="176">
        <f t="shared" si="1"/>
        <v>7</v>
      </c>
      <c r="N19" s="176">
        <f t="shared" si="2"/>
        <v>37</v>
      </c>
    </row>
    <row r="20" spans="1:14" ht="18" customHeight="1">
      <c r="A20" s="5">
        <v>18</v>
      </c>
      <c r="B20" s="172" t="s">
        <v>220</v>
      </c>
      <c r="C20" s="173">
        <v>5</v>
      </c>
      <c r="D20" s="174">
        <v>7.5</v>
      </c>
      <c r="E20" s="175">
        <v>3</v>
      </c>
      <c r="F20" s="173">
        <v>5</v>
      </c>
      <c r="G20" s="173">
        <v>4.25</v>
      </c>
      <c r="H20" s="173">
        <v>4.25</v>
      </c>
      <c r="I20" s="176">
        <f t="shared" si="0"/>
        <v>4.5</v>
      </c>
      <c r="J20" s="173"/>
      <c r="K20" s="173"/>
      <c r="L20" s="173"/>
      <c r="M20" s="176">
        <f t="shared" si="1"/>
      </c>
      <c r="N20" s="176">
        <f t="shared" si="2"/>
        <v>29</v>
      </c>
    </row>
    <row r="21" spans="1:14" ht="18" customHeight="1">
      <c r="A21" s="5">
        <v>19</v>
      </c>
      <c r="B21" s="172" t="s">
        <v>223</v>
      </c>
      <c r="C21" s="173">
        <v>4</v>
      </c>
      <c r="D21" s="174">
        <v>3.5</v>
      </c>
      <c r="E21" s="175">
        <v>2</v>
      </c>
      <c r="F21" s="173"/>
      <c r="G21" s="173"/>
      <c r="H21" s="173"/>
      <c r="I21" s="176">
        <f t="shared" si="0"/>
      </c>
      <c r="J21" s="173">
        <v>3</v>
      </c>
      <c r="K21" s="173">
        <v>4.5</v>
      </c>
      <c r="L21" s="173">
        <v>6.5</v>
      </c>
      <c r="M21" s="176">
        <f t="shared" si="1"/>
        <v>4.666666666666667</v>
      </c>
      <c r="N21" s="176">
        <f t="shared" si="2"/>
        <v>23.5</v>
      </c>
    </row>
    <row r="22" spans="1:14" ht="18" customHeight="1">
      <c r="A22" s="5">
        <v>20</v>
      </c>
      <c r="B22" s="172" t="s">
        <v>226</v>
      </c>
      <c r="C22" s="173">
        <v>6</v>
      </c>
      <c r="D22" s="174">
        <v>5.5</v>
      </c>
      <c r="E22" s="175">
        <v>3</v>
      </c>
      <c r="F22" s="173"/>
      <c r="G22" s="173"/>
      <c r="H22" s="173"/>
      <c r="I22" s="176">
        <f t="shared" si="0"/>
      </c>
      <c r="J22" s="173">
        <v>4.5</v>
      </c>
      <c r="K22" s="173">
        <v>6</v>
      </c>
      <c r="L22" s="173">
        <v>7.75</v>
      </c>
      <c r="M22" s="176">
        <f t="shared" si="1"/>
        <v>6.083333333333333</v>
      </c>
      <c r="N22" s="176">
        <f t="shared" si="2"/>
        <v>32.75</v>
      </c>
    </row>
    <row r="23" spans="1:14" ht="18" customHeight="1">
      <c r="A23" s="5">
        <v>21</v>
      </c>
      <c r="B23" s="172" t="s">
        <v>232</v>
      </c>
      <c r="C23" s="173">
        <v>1.5</v>
      </c>
      <c r="D23" s="174">
        <v>3.5</v>
      </c>
      <c r="E23" s="175">
        <v>2.5</v>
      </c>
      <c r="F23" s="173"/>
      <c r="G23" s="173"/>
      <c r="H23" s="173"/>
      <c r="I23" s="176">
        <f t="shared" si="0"/>
      </c>
      <c r="J23" s="173">
        <v>5.25</v>
      </c>
      <c r="K23" s="173">
        <v>3.5</v>
      </c>
      <c r="L23" s="173">
        <v>4.5</v>
      </c>
      <c r="M23" s="176">
        <f t="shared" si="1"/>
        <v>4.416666666666667</v>
      </c>
      <c r="N23" s="176">
        <f t="shared" si="2"/>
        <v>20.75</v>
      </c>
    </row>
    <row r="24" spans="1:14" ht="18" customHeight="1">
      <c r="A24" s="5">
        <v>22</v>
      </c>
      <c r="B24" s="172" t="s">
        <v>248</v>
      </c>
      <c r="C24" s="173">
        <v>5</v>
      </c>
      <c r="D24" s="174">
        <v>3</v>
      </c>
      <c r="E24" s="175">
        <v>1</v>
      </c>
      <c r="F24" s="173"/>
      <c r="G24" s="173"/>
      <c r="H24" s="173"/>
      <c r="I24" s="176">
        <f t="shared" si="0"/>
      </c>
      <c r="J24" s="173">
        <v>4.75</v>
      </c>
      <c r="K24" s="173">
        <v>4.75</v>
      </c>
      <c r="L24" s="173">
        <v>6.25</v>
      </c>
      <c r="M24" s="176">
        <f t="shared" si="1"/>
        <v>5.25</v>
      </c>
      <c r="N24" s="176">
        <f t="shared" si="2"/>
        <v>24.75</v>
      </c>
    </row>
    <row r="25" spans="1:14" ht="18" customHeight="1">
      <c r="A25" s="5">
        <v>23</v>
      </c>
      <c r="B25" s="172" t="s">
        <v>251</v>
      </c>
      <c r="C25" s="173">
        <v>5</v>
      </c>
      <c r="D25" s="174">
        <v>3.75</v>
      </c>
      <c r="E25" s="175">
        <v>3.5</v>
      </c>
      <c r="F25" s="173"/>
      <c r="G25" s="173"/>
      <c r="H25" s="173"/>
      <c r="I25" s="176">
        <f t="shared" si="0"/>
      </c>
      <c r="J25" s="173">
        <v>5</v>
      </c>
      <c r="K25" s="173">
        <v>5.75</v>
      </c>
      <c r="L25" s="173">
        <v>7.75</v>
      </c>
      <c r="M25" s="176">
        <f t="shared" si="1"/>
        <v>6.166666666666667</v>
      </c>
      <c r="N25" s="176">
        <f t="shared" si="2"/>
        <v>30.75</v>
      </c>
    </row>
    <row r="26" spans="1:14" ht="18" customHeight="1">
      <c r="A26" s="5">
        <v>24</v>
      </c>
      <c r="B26" s="172" t="s">
        <v>258</v>
      </c>
      <c r="C26" s="173">
        <v>3.5</v>
      </c>
      <c r="D26" s="174">
        <v>3</v>
      </c>
      <c r="E26" s="175">
        <v>3.5</v>
      </c>
      <c r="F26" s="173"/>
      <c r="G26" s="173"/>
      <c r="H26" s="173"/>
      <c r="I26" s="176">
        <f t="shared" si="0"/>
      </c>
      <c r="J26" s="173">
        <v>3.5</v>
      </c>
      <c r="K26" s="173">
        <v>3.25</v>
      </c>
      <c r="L26" s="173">
        <v>6.5</v>
      </c>
      <c r="M26" s="176">
        <f t="shared" si="1"/>
        <v>4.416666666666667</v>
      </c>
      <c r="N26" s="176">
        <f t="shared" si="2"/>
        <v>23.25</v>
      </c>
    </row>
    <row r="27" spans="1:14" ht="18" customHeight="1">
      <c r="A27" s="5">
        <v>25</v>
      </c>
      <c r="B27" s="172" t="s">
        <v>273</v>
      </c>
      <c r="C27" s="173">
        <v>5.5</v>
      </c>
      <c r="D27" s="174">
        <v>5</v>
      </c>
      <c r="E27" s="175">
        <v>4.5</v>
      </c>
      <c r="F27" s="173"/>
      <c r="G27" s="173"/>
      <c r="H27" s="173"/>
      <c r="I27" s="176">
        <f t="shared" si="0"/>
      </c>
      <c r="J27" s="173">
        <v>3.25</v>
      </c>
      <c r="K27" s="173">
        <v>3.75</v>
      </c>
      <c r="L27" s="173">
        <v>6.5</v>
      </c>
      <c r="M27" s="176">
        <f t="shared" si="1"/>
        <v>4.5</v>
      </c>
      <c r="N27" s="176">
        <f t="shared" si="2"/>
        <v>28.5</v>
      </c>
    </row>
    <row r="28" spans="1:14" ht="18" customHeight="1">
      <c r="A28" s="5">
        <v>26</v>
      </c>
      <c r="B28" s="172" t="s">
        <v>286</v>
      </c>
      <c r="C28" s="173">
        <v>6</v>
      </c>
      <c r="D28" s="174">
        <v>4.5</v>
      </c>
      <c r="E28" s="175">
        <v>4</v>
      </c>
      <c r="F28" s="173"/>
      <c r="G28" s="173"/>
      <c r="H28" s="173"/>
      <c r="I28" s="176">
        <f t="shared" si="0"/>
      </c>
      <c r="J28" s="173">
        <v>5.25</v>
      </c>
      <c r="K28" s="173">
        <v>6.25</v>
      </c>
      <c r="L28" s="173">
        <v>8.25</v>
      </c>
      <c r="M28" s="176">
        <f t="shared" si="1"/>
        <v>6.583333333333333</v>
      </c>
      <c r="N28" s="176">
        <f t="shared" si="2"/>
        <v>34.25</v>
      </c>
    </row>
    <row r="29" spans="1:14" ht="18" customHeight="1">
      <c r="A29" s="5">
        <v>27</v>
      </c>
      <c r="B29" s="172" t="s">
        <v>297</v>
      </c>
      <c r="C29" s="173">
        <v>3.5</v>
      </c>
      <c r="D29" s="174">
        <v>5.25</v>
      </c>
      <c r="E29" s="175">
        <v>2.5</v>
      </c>
      <c r="F29" s="173"/>
      <c r="G29" s="173"/>
      <c r="H29" s="173"/>
      <c r="I29" s="176">
        <f t="shared" si="0"/>
      </c>
      <c r="J29" s="173">
        <v>2.25</v>
      </c>
      <c r="K29" s="173">
        <v>5.25</v>
      </c>
      <c r="L29" s="173">
        <v>6.75</v>
      </c>
      <c r="M29" s="176">
        <f t="shared" si="1"/>
        <v>4.75</v>
      </c>
      <c r="N29" s="176">
        <f t="shared" si="2"/>
        <v>25.5</v>
      </c>
    </row>
    <row r="30" spans="1:14" ht="18" customHeight="1">
      <c r="A30" s="5">
        <v>28</v>
      </c>
      <c r="B30" s="172" t="s">
        <v>298</v>
      </c>
      <c r="C30" s="173">
        <v>5</v>
      </c>
      <c r="D30" s="174">
        <v>4.5</v>
      </c>
      <c r="E30" s="175">
        <v>3</v>
      </c>
      <c r="F30" s="173"/>
      <c r="G30" s="173"/>
      <c r="H30" s="173"/>
      <c r="I30" s="176">
        <f t="shared" si="0"/>
      </c>
      <c r="J30" s="173">
        <v>4.25</v>
      </c>
      <c r="K30" s="173">
        <v>5</v>
      </c>
      <c r="L30" s="173">
        <v>6.25</v>
      </c>
      <c r="M30" s="176">
        <f t="shared" si="1"/>
        <v>5.166666666666667</v>
      </c>
      <c r="N30" s="176">
        <f t="shared" si="2"/>
        <v>28</v>
      </c>
    </row>
    <row r="31" spans="1:14" ht="18" customHeight="1">
      <c r="A31" s="5">
        <v>29</v>
      </c>
      <c r="B31" s="172" t="s">
        <v>315</v>
      </c>
      <c r="C31" s="173">
        <v>5</v>
      </c>
      <c r="D31" s="174">
        <v>5.75</v>
      </c>
      <c r="E31" s="175">
        <v>3</v>
      </c>
      <c r="F31" s="173"/>
      <c r="G31" s="173"/>
      <c r="H31" s="173"/>
      <c r="I31" s="176">
        <f t="shared" si="0"/>
      </c>
      <c r="J31" s="173">
        <v>4.5</v>
      </c>
      <c r="K31" s="173">
        <v>3.5</v>
      </c>
      <c r="L31" s="173">
        <v>5</v>
      </c>
      <c r="M31" s="176">
        <f t="shared" si="1"/>
        <v>4.333333333333333</v>
      </c>
      <c r="N31" s="176">
        <f t="shared" si="2"/>
        <v>26.75</v>
      </c>
    </row>
    <row r="32" spans="1:14" ht="18" customHeight="1">
      <c r="A32" s="5"/>
      <c r="B32" s="49"/>
      <c r="C32" s="77"/>
      <c r="D32" s="77"/>
      <c r="E32" s="77"/>
      <c r="F32" s="77"/>
      <c r="G32" s="77"/>
      <c r="H32" s="77"/>
      <c r="I32" s="80"/>
      <c r="J32" s="77"/>
      <c r="K32" s="77"/>
      <c r="L32" s="77"/>
      <c r="M32" s="80">
        <f>IF((J32+K32+L32&lt;&gt;0),(J32+K32+L32)/3,"")</f>
      </c>
      <c r="N32" s="80"/>
    </row>
    <row r="33" spans="1:12" ht="18" customHeight="1">
      <c r="A33" s="50"/>
      <c r="B33" s="58"/>
      <c r="C33" s="51"/>
      <c r="D33" s="51"/>
      <c r="E33" s="51"/>
      <c r="F33" s="51"/>
      <c r="G33" s="60"/>
      <c r="H33" s="51"/>
      <c r="I33" s="51"/>
      <c r="J33" s="51"/>
      <c r="K33" s="51"/>
      <c r="L33" s="61"/>
    </row>
    <row r="34" spans="1:12" ht="18" customHeight="1">
      <c r="A34" s="50"/>
      <c r="B34" s="58"/>
      <c r="C34" s="51"/>
      <c r="D34" s="51"/>
      <c r="E34" s="51"/>
      <c r="F34" s="51"/>
      <c r="G34" s="60"/>
      <c r="H34" s="51"/>
      <c r="I34" s="51"/>
      <c r="J34" s="51"/>
      <c r="K34" s="51"/>
      <c r="L34" s="61"/>
    </row>
    <row r="35" spans="1:12" ht="18" customHeight="1">
      <c r="A35" s="50"/>
      <c r="B35" s="59"/>
      <c r="C35" s="51"/>
      <c r="D35" s="51"/>
      <c r="E35" s="51"/>
      <c r="F35" s="51"/>
      <c r="G35" s="60"/>
      <c r="H35" s="51"/>
      <c r="I35" s="51"/>
      <c r="J35" s="51"/>
      <c r="K35" s="51"/>
      <c r="L35" s="61"/>
    </row>
    <row r="36" spans="1:12" ht="18" customHeight="1">
      <c r="A36" s="50"/>
      <c r="B36" s="58"/>
      <c r="C36" s="51"/>
      <c r="D36" s="51"/>
      <c r="E36" s="51"/>
      <c r="F36" s="51"/>
      <c r="G36" s="51"/>
      <c r="H36" s="51"/>
      <c r="I36" s="51"/>
      <c r="J36" s="51"/>
      <c r="K36" s="51"/>
      <c r="L36" s="61"/>
    </row>
    <row r="37" spans="1:12" ht="18" customHeight="1">
      <c r="A37" s="50"/>
      <c r="B37" s="58"/>
      <c r="C37" s="51"/>
      <c r="D37" s="51"/>
      <c r="E37" s="51"/>
      <c r="F37" s="51"/>
      <c r="G37" s="51"/>
      <c r="H37" s="51"/>
      <c r="I37" s="51"/>
      <c r="J37" s="51"/>
      <c r="K37" s="51"/>
      <c r="L37" s="61"/>
    </row>
    <row r="38" spans="1:12" s="40" customFormat="1" ht="18" customHeight="1">
      <c r="A38" s="50"/>
      <c r="B38" s="41"/>
      <c r="C38" s="51"/>
      <c r="D38" s="51"/>
      <c r="E38" s="51"/>
      <c r="F38" s="51"/>
      <c r="G38" s="51"/>
      <c r="H38" s="51"/>
      <c r="I38" s="51"/>
      <c r="J38" s="60"/>
      <c r="K38" s="51"/>
      <c r="L38" s="61"/>
    </row>
    <row r="39" spans="1:12" s="40" customFormat="1" ht="18" customHeight="1">
      <c r="A39" s="50"/>
      <c r="B39" s="41"/>
      <c r="C39" s="51"/>
      <c r="D39" s="51"/>
      <c r="E39" s="51"/>
      <c r="F39" s="51"/>
      <c r="G39" s="51"/>
      <c r="H39" s="51"/>
      <c r="I39" s="51"/>
      <c r="J39" s="51"/>
      <c r="K39" s="51"/>
      <c r="L39" s="61"/>
    </row>
    <row r="40" spans="1:12" s="40" customFormat="1" ht="18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61"/>
    </row>
    <row r="41" spans="1:12" s="40" customFormat="1" ht="18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61"/>
    </row>
    <row r="42" spans="1:12" s="40" customFormat="1" ht="18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61"/>
    </row>
    <row r="43" spans="1:12" ht="18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61"/>
    </row>
    <row r="44" spans="1:12" ht="18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61"/>
    </row>
    <row r="45" spans="1:12" s="40" customFormat="1" ht="18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61"/>
    </row>
    <row r="46" spans="1:12" ht="18" customHeight="1">
      <c r="A46" s="50"/>
      <c r="B46" s="62"/>
      <c r="C46" s="51"/>
      <c r="D46" s="51"/>
      <c r="E46" s="51"/>
      <c r="F46" s="51"/>
      <c r="G46" s="51"/>
      <c r="H46" s="51"/>
      <c r="I46" s="51"/>
      <c r="J46" s="51"/>
      <c r="K46" s="51"/>
      <c r="L46" s="61"/>
    </row>
    <row r="47" spans="1:12" ht="18" customHeight="1">
      <c r="A47" s="50"/>
      <c r="B47" s="62"/>
      <c r="C47" s="51"/>
      <c r="D47" s="51"/>
      <c r="E47" s="51"/>
      <c r="F47" s="51"/>
      <c r="G47" s="51"/>
      <c r="H47" s="51"/>
      <c r="I47" s="51"/>
      <c r="J47" s="51"/>
      <c r="K47" s="51"/>
      <c r="L47" s="61"/>
    </row>
    <row r="48" spans="1:12" ht="18" customHeight="1">
      <c r="A48" s="50"/>
      <c r="B48" s="62"/>
      <c r="C48" s="51"/>
      <c r="D48" s="51"/>
      <c r="E48" s="51"/>
      <c r="F48" s="51"/>
      <c r="G48" s="51"/>
      <c r="H48" s="51"/>
      <c r="I48" s="51"/>
      <c r="J48" s="51"/>
      <c r="K48" s="51"/>
      <c r="L48" s="61"/>
    </row>
    <row r="49" spans="1:12" ht="18" customHeight="1">
      <c r="A49" s="50"/>
      <c r="B49" s="62"/>
      <c r="C49" s="51"/>
      <c r="D49" s="51"/>
      <c r="E49" s="51"/>
      <c r="F49" s="51"/>
      <c r="G49" s="51"/>
      <c r="H49" s="51"/>
      <c r="I49" s="51"/>
      <c r="J49" s="51"/>
      <c r="K49" s="51"/>
      <c r="L49" s="61"/>
    </row>
    <row r="50" spans="1:14" ht="18" customHeight="1">
      <c r="A50" s="50"/>
      <c r="B50" s="62"/>
      <c r="C50" s="53">
        <f>COUNTIF(C3:C44,"&gt;=5")</f>
        <v>23</v>
      </c>
      <c r="D50" s="53">
        <f aca="true" t="shared" si="3" ref="D50:M50">COUNTIF(D3:D44,"&gt;=5")</f>
        <v>12</v>
      </c>
      <c r="E50" s="53">
        <f t="shared" si="3"/>
        <v>2</v>
      </c>
      <c r="F50" s="53">
        <f t="shared" si="3"/>
        <v>2</v>
      </c>
      <c r="G50" s="53">
        <f t="shared" si="3"/>
        <v>2</v>
      </c>
      <c r="H50" s="53">
        <f t="shared" si="3"/>
        <v>1</v>
      </c>
      <c r="I50" s="53">
        <f t="shared" si="3"/>
        <v>1</v>
      </c>
      <c r="J50" s="53">
        <f t="shared" si="3"/>
        <v>10</v>
      </c>
      <c r="K50" s="53">
        <f t="shared" si="3"/>
        <v>15</v>
      </c>
      <c r="L50" s="53">
        <f t="shared" si="3"/>
        <v>23</v>
      </c>
      <c r="M50" s="53">
        <f t="shared" si="3"/>
        <v>16</v>
      </c>
      <c r="N50" s="53">
        <f>COUNTIF(N3:N44,"&gt;=30")</f>
        <v>12</v>
      </c>
    </row>
    <row r="51" spans="1:14" ht="18" customHeight="1">
      <c r="A51" s="50"/>
      <c r="B51" s="62"/>
      <c r="C51" s="54">
        <f>COUNT(C3:C44)</f>
        <v>29</v>
      </c>
      <c r="D51" s="54">
        <f aca="true" t="shared" si="4" ref="D51:N51">COUNT(D3:D44)</f>
        <v>29</v>
      </c>
      <c r="E51" s="54">
        <f t="shared" si="4"/>
        <v>29</v>
      </c>
      <c r="F51" s="54">
        <f t="shared" si="4"/>
        <v>5</v>
      </c>
      <c r="G51" s="54">
        <f t="shared" si="4"/>
        <v>5</v>
      </c>
      <c r="H51" s="54">
        <f t="shared" si="4"/>
        <v>5</v>
      </c>
      <c r="I51" s="54">
        <f t="shared" si="4"/>
        <v>5</v>
      </c>
      <c r="J51" s="54">
        <f t="shared" si="4"/>
        <v>24</v>
      </c>
      <c r="K51" s="54">
        <f t="shared" si="4"/>
        <v>24</v>
      </c>
      <c r="L51" s="54">
        <f t="shared" si="4"/>
        <v>24</v>
      </c>
      <c r="M51" s="54">
        <f t="shared" si="4"/>
        <v>24</v>
      </c>
      <c r="N51" s="54">
        <f t="shared" si="4"/>
        <v>29</v>
      </c>
    </row>
    <row r="52" spans="1:14" ht="18" customHeight="1">
      <c r="A52" s="50"/>
      <c r="B52" s="62"/>
      <c r="C52" s="57">
        <f>C50/C51*100</f>
        <v>79.3103448275862</v>
      </c>
      <c r="D52" s="57">
        <f aca="true" t="shared" si="5" ref="D52:N52">D50/D51*100</f>
        <v>41.37931034482759</v>
      </c>
      <c r="E52" s="57">
        <f t="shared" si="5"/>
        <v>6.896551724137931</v>
      </c>
      <c r="F52" s="57">
        <f t="shared" si="5"/>
        <v>40</v>
      </c>
      <c r="G52" s="57">
        <f t="shared" si="5"/>
        <v>40</v>
      </c>
      <c r="H52" s="57">
        <f t="shared" si="5"/>
        <v>20</v>
      </c>
      <c r="I52" s="57">
        <f t="shared" si="5"/>
        <v>20</v>
      </c>
      <c r="J52" s="57">
        <f t="shared" si="5"/>
        <v>41.66666666666667</v>
      </c>
      <c r="K52" s="57">
        <f t="shared" si="5"/>
        <v>62.5</v>
      </c>
      <c r="L52" s="57">
        <f t="shared" si="5"/>
        <v>95.83333333333334</v>
      </c>
      <c r="M52" s="57">
        <f t="shared" si="5"/>
        <v>66.66666666666666</v>
      </c>
      <c r="N52" s="57">
        <f t="shared" si="5"/>
        <v>41.37931034482759</v>
      </c>
    </row>
    <row r="53" spans="1:12" ht="18" customHeight="1">
      <c r="A53" s="50"/>
      <c r="B53" s="62"/>
      <c r="C53" s="51"/>
      <c r="D53" s="51"/>
      <c r="E53" s="51"/>
      <c r="F53" s="51"/>
      <c r="G53" s="51"/>
      <c r="H53" s="51"/>
      <c r="I53" s="51"/>
      <c r="J53" s="51"/>
      <c r="K53" s="51"/>
      <c r="L53" s="61"/>
    </row>
    <row r="54" spans="1:12" ht="18" customHeight="1">
      <c r="A54" s="50"/>
      <c r="B54" s="62"/>
      <c r="C54" s="51"/>
      <c r="D54" s="51"/>
      <c r="E54" s="51"/>
      <c r="F54" s="51"/>
      <c r="G54" s="51"/>
      <c r="H54" s="51"/>
      <c r="I54" s="51"/>
      <c r="J54" s="51"/>
      <c r="K54" s="51"/>
      <c r="L54" s="61"/>
    </row>
    <row r="55" spans="1:12" ht="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61"/>
    </row>
    <row r="56" spans="1:12" ht="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61"/>
    </row>
    <row r="57" spans="1:12" ht="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61"/>
    </row>
    <row r="58" spans="1:12" ht="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61"/>
    </row>
    <row r="59" spans="1:12" ht="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61"/>
    </row>
    <row r="60" spans="1:12" ht="1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61"/>
    </row>
    <row r="61" spans="1:12" ht="1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61"/>
    </row>
    <row r="62" spans="1:12" ht="1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61"/>
    </row>
    <row r="63" spans="1:12" ht="1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61"/>
    </row>
    <row r="64" spans="1:12" ht="1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61"/>
    </row>
    <row r="65" spans="1:12" ht="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61"/>
    </row>
    <row r="66" spans="1:12" ht="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61"/>
    </row>
  </sheetData>
  <sheetProtection/>
  <mergeCells count="2">
    <mergeCell ref="A1:B1"/>
    <mergeCell ref="C1:N1"/>
  </mergeCells>
  <printOptions/>
  <pageMargins left="0.25" right="0" top="0.25" bottom="0.25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91015625" defaultRowHeight="18"/>
  <cols>
    <col min="1" max="1" width="15.91015625" style="1" customWidth="1"/>
    <col min="2" max="2" width="0.6640625" style="1" customWidth="1"/>
    <col min="3" max="3" width="17.08203125" style="1" customWidth="1"/>
    <col min="4" max="16384" width="4.91015625" style="1" customWidth="1"/>
  </cols>
  <sheetData>
    <row r="1" spans="1:3" ht="18">
      <c r="A1"/>
      <c r="C1"/>
    </row>
    <row r="2" ht="18.75" thickBot="1">
      <c r="A2"/>
    </row>
    <row r="3" spans="1:3" ht="18.75" thickBot="1">
      <c r="A3"/>
      <c r="C3"/>
    </row>
    <row r="4" spans="1:3" ht="18">
      <c r="A4"/>
      <c r="C4"/>
    </row>
    <row r="5" ht="18">
      <c r="C5"/>
    </row>
    <row r="6" ht="18.75" thickBot="1">
      <c r="C6"/>
    </row>
    <row r="7" spans="1:3" ht="18">
      <c r="A7"/>
      <c r="C7"/>
    </row>
    <row r="8" spans="1:3" ht="18">
      <c r="A8"/>
      <c r="C8"/>
    </row>
    <row r="9" spans="1:3" ht="18">
      <c r="A9"/>
      <c r="C9"/>
    </row>
    <row r="10" spans="1:3" ht="18">
      <c r="A10"/>
      <c r="C10"/>
    </row>
    <row r="11" spans="1:3" ht="18.75" thickBot="1">
      <c r="A11"/>
      <c r="C11"/>
    </row>
    <row r="12" ht="18">
      <c r="C12"/>
    </row>
    <row r="13" ht="18.75" thickBot="1">
      <c r="C13"/>
    </row>
    <row r="14" spans="1:3" ht="18.75" thickBot="1">
      <c r="A14"/>
      <c r="C14"/>
    </row>
    <row r="15" ht="18">
      <c r="A15"/>
    </row>
    <row r="16" ht="18.75" thickBot="1">
      <c r="A16"/>
    </row>
    <row r="17" spans="1:3" ht="18.75" thickBot="1">
      <c r="A17"/>
      <c r="C17"/>
    </row>
    <row r="18" ht="18">
      <c r="C18"/>
    </row>
    <row r="19" ht="18">
      <c r="C19"/>
    </row>
    <row r="20" spans="1:3" ht="18">
      <c r="A20"/>
      <c r="C20"/>
    </row>
    <row r="21" spans="1:3" ht="18">
      <c r="A21"/>
      <c r="C21"/>
    </row>
    <row r="22" spans="1:3" ht="18">
      <c r="A22"/>
      <c r="C22"/>
    </row>
    <row r="23" spans="1:3" ht="18">
      <c r="A23"/>
      <c r="C23"/>
    </row>
    <row r="24" ht="18">
      <c r="A24"/>
    </row>
    <row r="25" ht="18">
      <c r="A25"/>
    </row>
    <row r="26" spans="1:3" ht="18.75" thickBot="1">
      <c r="A26"/>
      <c r="C26"/>
    </row>
    <row r="27" spans="1:3" ht="18">
      <c r="A27"/>
      <c r="C27"/>
    </row>
    <row r="28" spans="1:3" ht="18">
      <c r="A28"/>
      <c r="C28"/>
    </row>
    <row r="29" spans="1:3" ht="18">
      <c r="A29"/>
      <c r="C29"/>
    </row>
    <row r="30" spans="1:3" ht="18">
      <c r="A30"/>
      <c r="C30"/>
    </row>
    <row r="31" spans="1:3" ht="18">
      <c r="A31"/>
      <c r="C31"/>
    </row>
    <row r="32" spans="1:3" ht="18">
      <c r="A32"/>
      <c r="C32"/>
    </row>
    <row r="33" spans="1:3" ht="18">
      <c r="A33"/>
      <c r="C33"/>
    </row>
    <row r="34" spans="1:3" ht="18">
      <c r="A34"/>
      <c r="C34"/>
    </row>
    <row r="35" spans="1:3" ht="18">
      <c r="A35"/>
      <c r="C35"/>
    </row>
    <row r="36" spans="1:3" ht="18">
      <c r="A36"/>
      <c r="C36"/>
    </row>
    <row r="37" ht="18">
      <c r="A37"/>
    </row>
    <row r="38" ht="18">
      <c r="A38"/>
    </row>
    <row r="39" spans="1:3" ht="18">
      <c r="A39"/>
      <c r="C39"/>
    </row>
    <row r="40" spans="1:3" ht="18">
      <c r="A40"/>
      <c r="C40"/>
    </row>
    <row r="41" spans="1:3" ht="18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4.91015625" defaultRowHeight="18"/>
  <cols>
    <col min="1" max="1" width="15.91015625" style="1" customWidth="1"/>
    <col min="2" max="2" width="0.6640625" style="1" customWidth="1"/>
    <col min="3" max="3" width="17.08203125" style="1" customWidth="1"/>
    <col min="4" max="16384" width="4.91015625" style="1" customWidth="1"/>
  </cols>
  <sheetData>
    <row r="4" ht="12.75">
      <c r="A4" s="2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F9" sqref="F9"/>
    </sheetView>
  </sheetViews>
  <sheetFormatPr defaultColWidth="4.5" defaultRowHeight="19.5" customHeight="1"/>
  <cols>
    <col min="1" max="1" width="3.66015625" style="13" customWidth="1"/>
    <col min="2" max="2" width="5.83203125" style="13" customWidth="1"/>
    <col min="3" max="3" width="4.58203125" style="81" customWidth="1"/>
    <col min="4" max="4" width="3.66015625" style="14" customWidth="1"/>
    <col min="5" max="6" width="3.66015625" style="13" customWidth="1"/>
    <col min="7" max="7" width="5.91015625" style="14" bestFit="1" customWidth="1"/>
    <col min="8" max="8" width="4.16015625" style="82" customWidth="1"/>
    <col min="9" max="11" width="3.66015625" style="14" customWidth="1"/>
    <col min="12" max="12" width="5.91015625" style="14" bestFit="1" customWidth="1"/>
    <col min="13" max="13" width="4.91015625" style="82" customWidth="1"/>
    <col min="14" max="14" width="3.66015625" style="14" customWidth="1"/>
    <col min="15" max="16" width="3.66015625" style="13" customWidth="1"/>
    <col min="17" max="17" width="5.83203125" style="14" customWidth="1"/>
    <col min="18" max="18" width="4.41015625" style="81" customWidth="1"/>
    <col min="19" max="19" width="3.66015625" style="13" customWidth="1"/>
    <col min="20" max="21" width="3.66015625" style="14" customWidth="1"/>
    <col min="22" max="22" width="5.91015625" style="14" bestFit="1" customWidth="1"/>
    <col min="23" max="23" width="4.41015625" style="81" customWidth="1"/>
    <col min="24" max="26" width="3.66015625" style="14" customWidth="1"/>
    <col min="27" max="28" width="4.5" style="14" customWidth="1"/>
    <col min="29" max="29" width="4.5" style="13" customWidth="1"/>
    <col min="30" max="16384" width="4.5" style="14" customWidth="1"/>
  </cols>
  <sheetData>
    <row r="1" spans="1:28" ht="19.5" customHeight="1">
      <c r="A1" s="216" t="s">
        <v>383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72"/>
      <c r="W1" s="103"/>
      <c r="X1" s="72"/>
      <c r="Y1" s="72"/>
      <c r="Z1" s="72"/>
      <c r="AA1" s="12"/>
      <c r="AB1" s="12"/>
    </row>
    <row r="2" spans="1:26" ht="19.5" customHeight="1" thickBot="1">
      <c r="A2" s="222" t="s">
        <v>31</v>
      </c>
      <c r="B2" s="222"/>
      <c r="C2" s="222"/>
      <c r="D2" s="4"/>
      <c r="E2" s="3"/>
      <c r="F2" s="3"/>
      <c r="G2" s="4"/>
      <c r="H2" s="104"/>
      <c r="I2" s="4"/>
      <c r="J2" s="4"/>
      <c r="K2" s="4"/>
      <c r="L2" s="4"/>
      <c r="M2" s="104"/>
      <c r="N2" s="4"/>
      <c r="O2" s="3"/>
      <c r="P2" s="3"/>
      <c r="Q2" s="4"/>
      <c r="R2" s="105"/>
      <c r="S2" s="3"/>
      <c r="T2" s="4"/>
      <c r="U2" s="4"/>
      <c r="V2" s="4"/>
      <c r="W2" s="105"/>
      <c r="X2" s="4"/>
      <c r="Y2" s="4"/>
      <c r="Z2" s="4"/>
    </row>
    <row r="3" spans="1:26" s="13" customFormat="1" ht="19.5" customHeight="1">
      <c r="A3" s="217" t="s">
        <v>6</v>
      </c>
      <c r="B3" s="106" t="s">
        <v>369</v>
      </c>
      <c r="C3" s="107"/>
      <c r="D3" s="108"/>
      <c r="E3" s="109"/>
      <c r="F3" s="217" t="s">
        <v>7</v>
      </c>
      <c r="G3" s="219" t="s">
        <v>332</v>
      </c>
      <c r="H3" s="220"/>
      <c r="I3" s="220"/>
      <c r="J3" s="221"/>
      <c r="K3" s="217" t="s">
        <v>7</v>
      </c>
      <c r="L3" s="219" t="s">
        <v>370</v>
      </c>
      <c r="M3" s="220"/>
      <c r="N3" s="220"/>
      <c r="O3" s="221"/>
      <c r="P3" s="217" t="s">
        <v>7</v>
      </c>
      <c r="Q3" s="219" t="s">
        <v>371</v>
      </c>
      <c r="R3" s="220"/>
      <c r="S3" s="220"/>
      <c r="T3" s="221"/>
      <c r="U3" s="217" t="s">
        <v>7</v>
      </c>
      <c r="V3" s="219" t="s">
        <v>372</v>
      </c>
      <c r="W3" s="220"/>
      <c r="X3" s="220"/>
      <c r="Y3" s="221"/>
      <c r="Z3" s="217" t="s">
        <v>7</v>
      </c>
    </row>
    <row r="4" spans="1:26" s="13" customFormat="1" ht="19.5" customHeight="1" thickBot="1">
      <c r="A4" s="218"/>
      <c r="B4" s="110" t="s">
        <v>8</v>
      </c>
      <c r="C4" s="111" t="s">
        <v>9</v>
      </c>
      <c r="D4" s="110" t="s">
        <v>10</v>
      </c>
      <c r="E4" s="110" t="s">
        <v>11</v>
      </c>
      <c r="F4" s="218"/>
      <c r="G4" s="110" t="s">
        <v>8</v>
      </c>
      <c r="H4" s="111" t="s">
        <v>9</v>
      </c>
      <c r="I4" s="110" t="s">
        <v>10</v>
      </c>
      <c r="J4" s="110" t="s">
        <v>11</v>
      </c>
      <c r="K4" s="218"/>
      <c r="L4" s="110" t="s">
        <v>8</v>
      </c>
      <c r="M4" s="111" t="s">
        <v>9</v>
      </c>
      <c r="N4" s="110" t="s">
        <v>10</v>
      </c>
      <c r="O4" s="110" t="s">
        <v>11</v>
      </c>
      <c r="P4" s="218"/>
      <c r="Q4" s="110" t="s">
        <v>8</v>
      </c>
      <c r="R4" s="111" t="s">
        <v>9</v>
      </c>
      <c r="S4" s="110" t="s">
        <v>10</v>
      </c>
      <c r="T4" s="110" t="s">
        <v>11</v>
      </c>
      <c r="U4" s="218"/>
      <c r="V4" s="110" t="s">
        <v>8</v>
      </c>
      <c r="W4" s="111" t="s">
        <v>9</v>
      </c>
      <c r="X4" s="110" t="s">
        <v>10</v>
      </c>
      <c r="Y4" s="110" t="s">
        <v>11</v>
      </c>
      <c r="Z4" s="218"/>
    </row>
    <row r="5" spans="1:26" ht="19.5" customHeight="1">
      <c r="A5" s="112" t="s">
        <v>17</v>
      </c>
      <c r="B5" s="113" t="str">
        <f>'12A'!$C$50&amp;"/"&amp;'12A'!$C$51</f>
        <v>34/38</v>
      </c>
      <c r="C5" s="114">
        <f>IF('12A'!$C$50=0,0,'12A'!$C$50/'12A'!$C$51*100)</f>
        <v>89.47368421052632</v>
      </c>
      <c r="D5" s="115">
        <f>RANK(C5,$C$5:$C$8)</f>
        <v>3</v>
      </c>
      <c r="E5" s="116"/>
      <c r="F5" s="117">
        <f aca="true" t="shared" si="0" ref="F5:F12">RANK(C5,$C$5:$C$12)</f>
        <v>3</v>
      </c>
      <c r="G5" s="113" t="str">
        <f>'12A'!$D$50&amp;"/"&amp;'12A'!$D$51</f>
        <v>36/38</v>
      </c>
      <c r="H5" s="114">
        <f>IF('12A'!$D$50=0,0,'12A'!$D$50/'12A'!$D$51*100)</f>
        <v>94.73684210526315</v>
      </c>
      <c r="I5" s="115">
        <f>RANK(H5,$H$5:$H$8)</f>
        <v>3</v>
      </c>
      <c r="J5" s="116"/>
      <c r="K5" s="117">
        <f aca="true" t="shared" si="1" ref="K5:K12">RANK(H5,$H$5:$H$12)</f>
        <v>3</v>
      </c>
      <c r="L5" s="113" t="str">
        <f>'12A'!$E$50&amp;"/"&amp;'12A'!$E$51</f>
        <v>22/38</v>
      </c>
      <c r="M5" s="114">
        <f>IF('12A'!$E$50=0,0,'12A'!$E$50/'12A'!$E$51*100)</f>
        <v>57.89473684210527</v>
      </c>
      <c r="N5" s="115">
        <f>RANK(M5,$M$5:$M$8)</f>
        <v>2</v>
      </c>
      <c r="O5" s="116"/>
      <c r="P5" s="117">
        <f aca="true" t="shared" si="2" ref="P5:P12">RANK(M5,$M$5:$M$12)</f>
        <v>2</v>
      </c>
      <c r="Q5" s="113" t="str">
        <f>'12A'!$F$50&amp;"/"&amp;'12A'!$F$51</f>
        <v>31/34</v>
      </c>
      <c r="R5" s="114">
        <f>IF('12A'!$F$50=0,0,'12A'!$F$50/'12A'!$F$51*100)</f>
        <v>91.17647058823529</v>
      </c>
      <c r="S5" s="115">
        <f>RANK(R5,$R$5:$R$8)</f>
        <v>2</v>
      </c>
      <c r="T5" s="116"/>
      <c r="U5" s="117">
        <f>RANK(R5,$R$5:$R$12)</f>
        <v>3</v>
      </c>
      <c r="V5" s="113" t="str">
        <f>'12A'!$G$50&amp;"/"&amp;'12A'!$G$51</f>
        <v>30/34</v>
      </c>
      <c r="W5" s="114">
        <f>IF('12A'!$G$50=0,0,'12A'!$G$50/'12A'!$G$51*100)</f>
        <v>88.23529411764706</v>
      </c>
      <c r="X5" s="115">
        <f>RANK(W5,$W$5:$W$8)</f>
        <v>2</v>
      </c>
      <c r="Y5" s="116"/>
      <c r="Z5" s="117">
        <f>RANK(W5,$W$5:$W$12)</f>
        <v>2</v>
      </c>
    </row>
    <row r="6" spans="1:26" ht="19.5" customHeight="1">
      <c r="A6" s="112" t="s">
        <v>18</v>
      </c>
      <c r="B6" s="118" t="str">
        <f>'12B'!$C$50&amp;"/"&amp;'12B'!$C$51</f>
        <v>40/43</v>
      </c>
      <c r="C6" s="119">
        <f>IF('12B'!$C$50=0,0,'12B'!$C$50/'12B'!$C$51*100)</f>
        <v>93.02325581395348</v>
      </c>
      <c r="D6" s="120">
        <f>RANK(C6,$C$5:$C$8)</f>
        <v>1</v>
      </c>
      <c r="E6" s="121"/>
      <c r="F6" s="122">
        <f t="shared" si="0"/>
        <v>1</v>
      </c>
      <c r="G6" s="118" t="str">
        <f>'12B'!$D$50&amp;"/"&amp;'12B'!$D$51</f>
        <v>41/43</v>
      </c>
      <c r="H6" s="119">
        <f>IF('12B'!$D$50=0,0,'12B'!$D$50/'12B'!$D$51*100)</f>
        <v>95.34883720930233</v>
      </c>
      <c r="I6" s="120">
        <f>RANK(H6,$H$5:$H$8)</f>
        <v>2</v>
      </c>
      <c r="J6" s="121"/>
      <c r="K6" s="122">
        <f t="shared" si="1"/>
        <v>2</v>
      </c>
      <c r="L6" s="118" t="str">
        <f>'12B'!$E$50&amp;"/"&amp;'12B'!$E$51</f>
        <v>29/43</v>
      </c>
      <c r="M6" s="119">
        <f>IF('12B'!$E$50=0,0,'12B'!$E$50/'12B'!$E$51*100)</f>
        <v>67.44186046511628</v>
      </c>
      <c r="N6" s="120">
        <f>RANK(M6,$M$5:$M$8)</f>
        <v>1</v>
      </c>
      <c r="O6" s="121"/>
      <c r="P6" s="122">
        <f t="shared" si="2"/>
        <v>1</v>
      </c>
      <c r="Q6" s="118" t="str">
        <f>'12B'!$F$50&amp;"/"&amp;'12B'!$F$51</f>
        <v>37/39</v>
      </c>
      <c r="R6" s="119">
        <f>IF('12B'!$F$50=0,0,'12B'!$F$50/'12B'!$F$51*100)</f>
        <v>94.87179487179486</v>
      </c>
      <c r="S6" s="120">
        <f>RANK(R6,$R$5:$R$8)</f>
        <v>1</v>
      </c>
      <c r="T6" s="121"/>
      <c r="U6" s="122">
        <f aca="true" t="shared" si="3" ref="U6:U12">RANK(R6,$R$5:$R$12)</f>
        <v>2</v>
      </c>
      <c r="V6" s="118" t="str">
        <f>'12B'!$G$50&amp;"/"&amp;'12B'!$G$51</f>
        <v>35/39</v>
      </c>
      <c r="W6" s="119">
        <f>IF('12B'!$G$50=0,0,'12B'!$G$50/'12B'!$G$51*100)</f>
        <v>89.74358974358975</v>
      </c>
      <c r="X6" s="120">
        <f>RANK(W6,$W$5:$W$8)</f>
        <v>1</v>
      </c>
      <c r="Y6" s="121"/>
      <c r="Z6" s="122">
        <f aca="true" t="shared" si="4" ref="Z6:Z12">RANK(W6,$W$5:$W$12)</f>
        <v>1</v>
      </c>
    </row>
    <row r="7" spans="1:26" ht="19.5" customHeight="1">
      <c r="A7" s="123" t="s">
        <v>19</v>
      </c>
      <c r="B7" s="118" t="str">
        <f>'12C'!$C$50&amp;"/"&amp;'12C'!$C$51</f>
        <v>32/35</v>
      </c>
      <c r="C7" s="119">
        <f>IF('12C'!$C$50=0,0,'12C'!$C$50/'12C'!$C$51*100)</f>
        <v>91.42857142857143</v>
      </c>
      <c r="D7" s="120">
        <f>RANK(C7,$C$5:$C$8)</f>
        <v>2</v>
      </c>
      <c r="E7" s="121"/>
      <c r="F7" s="122">
        <f t="shared" si="0"/>
        <v>2</v>
      </c>
      <c r="G7" s="118" t="str">
        <f>'12C'!$D$50&amp;"/"&amp;'12C'!$D$51</f>
        <v>34/35</v>
      </c>
      <c r="H7" s="119">
        <f>IF('12C'!$D$50=0,0,'12C'!$D$50/'12C'!$D$51*100)</f>
        <v>97.14285714285714</v>
      </c>
      <c r="I7" s="120">
        <f>RANK(H7,$H$5:$H$8)</f>
        <v>1</v>
      </c>
      <c r="J7" s="121"/>
      <c r="K7" s="122">
        <f t="shared" si="1"/>
        <v>1</v>
      </c>
      <c r="L7" s="118" t="str">
        <f>'12C'!$E$50&amp;"/"&amp;'12C'!$E$51</f>
        <v>14/35</v>
      </c>
      <c r="M7" s="119">
        <f>IF('12C'!$E$50=0,0,'12C'!$E$50/'12C'!$E$51*100)</f>
        <v>40</v>
      </c>
      <c r="N7" s="120">
        <f>RANK(M7,$M$5:$M$8)</f>
        <v>3</v>
      </c>
      <c r="O7" s="121"/>
      <c r="P7" s="122">
        <f t="shared" si="2"/>
        <v>3</v>
      </c>
      <c r="Q7" s="118" t="str">
        <f>'12C'!$F$50&amp;"/"&amp;'12C'!$F$51</f>
        <v>29/33</v>
      </c>
      <c r="R7" s="119">
        <f>IF('12C'!$F$50=0,0,'12C'!$F$50/'12C'!$F$51*100)</f>
        <v>87.87878787878788</v>
      </c>
      <c r="S7" s="120">
        <f>RANK(R7,$R$5:$R$8)</f>
        <v>4</v>
      </c>
      <c r="T7" s="121"/>
      <c r="U7" s="122">
        <f t="shared" si="3"/>
        <v>5</v>
      </c>
      <c r="V7" s="118" t="str">
        <f>'12C'!$G$50&amp;"/"&amp;'12C'!$G$51</f>
        <v>27/33</v>
      </c>
      <c r="W7" s="119">
        <f>IF('12C'!$G$50=0,0,'12C'!$G$50/'12C'!$G$51*100)</f>
        <v>81.81818181818183</v>
      </c>
      <c r="X7" s="120">
        <f>RANK(W7,$W$5:$W$8)</f>
        <v>4</v>
      </c>
      <c r="Y7" s="121"/>
      <c r="Z7" s="122">
        <f t="shared" si="4"/>
        <v>4</v>
      </c>
    </row>
    <row r="8" spans="1:26" ht="19.5" customHeight="1" thickBot="1">
      <c r="A8" s="124" t="s">
        <v>20</v>
      </c>
      <c r="B8" s="125" t="str">
        <f>'12D'!$C$50&amp;"/"&amp;'12D'!$C$51</f>
        <v>29/35</v>
      </c>
      <c r="C8" s="126">
        <f>IF('12D'!$C$50=0,0,'12D'!$C$50/'12D'!$C$51*100)</f>
        <v>82.85714285714286</v>
      </c>
      <c r="D8" s="127">
        <f>RANK(C8,$C$5:$C$8)</f>
        <v>4</v>
      </c>
      <c r="E8" s="128"/>
      <c r="F8" s="122">
        <f t="shared" si="0"/>
        <v>4</v>
      </c>
      <c r="G8" s="125" t="str">
        <f>'12D'!$D$50&amp;"/"&amp;'12D'!$D$51</f>
        <v>24/36</v>
      </c>
      <c r="H8" s="126">
        <f>IF('12D'!$D$50=0,0,'12D'!$D$50/'12D'!$D$51*100)</f>
        <v>66.66666666666666</v>
      </c>
      <c r="I8" s="127">
        <f>RANK(H8,$H$5:$H$8)</f>
        <v>4</v>
      </c>
      <c r="J8" s="128"/>
      <c r="K8" s="122">
        <f t="shared" si="1"/>
        <v>4</v>
      </c>
      <c r="L8" s="125" t="str">
        <f>'12D'!$E$50&amp;"/"&amp;'12D'!$E$51</f>
        <v>12/36</v>
      </c>
      <c r="M8" s="126">
        <f>IF('12D'!$E$50=0,0,'12D'!$E$50/'12D'!$E$51*100)</f>
        <v>33.33333333333333</v>
      </c>
      <c r="N8" s="127">
        <f>RANK(M8,$M$5:$M$8)</f>
        <v>4</v>
      </c>
      <c r="O8" s="128"/>
      <c r="P8" s="122">
        <f t="shared" si="2"/>
        <v>4</v>
      </c>
      <c r="Q8" s="125" t="str">
        <f>'12D'!$F$50&amp;"/"&amp;'12D'!$F$51</f>
        <v>16/18</v>
      </c>
      <c r="R8" s="126">
        <f>IF('12D'!$F$50=0,0,'12D'!$F$50/'12D'!$F$51*100)</f>
        <v>88.88888888888889</v>
      </c>
      <c r="S8" s="127">
        <f>RANK(R8,$R$5:$R$8)</f>
        <v>3</v>
      </c>
      <c r="T8" s="128"/>
      <c r="U8" s="122">
        <f t="shared" si="3"/>
        <v>4</v>
      </c>
      <c r="V8" s="125" t="str">
        <f>'12D'!$G$50&amp;"/"&amp;'12D'!$G$51</f>
        <v>15/18</v>
      </c>
      <c r="W8" s="126">
        <f>IF('12D'!$G$50=0,0,'12D'!$G$50/'12D'!$G$51*100)</f>
        <v>83.33333333333334</v>
      </c>
      <c r="X8" s="127">
        <f>RANK(W8,$W$5:$W$8)</f>
        <v>3</v>
      </c>
      <c r="Y8" s="128"/>
      <c r="Z8" s="122">
        <f t="shared" si="4"/>
        <v>3</v>
      </c>
    </row>
    <row r="9" spans="1:26" ht="19.5" customHeight="1">
      <c r="A9" s="129" t="s">
        <v>21</v>
      </c>
      <c r="B9" s="113" t="str">
        <f>'12E'!$C$50&amp;"/"&amp;'12E'!$C$51</f>
        <v>21/30</v>
      </c>
      <c r="C9" s="114">
        <f>IF('12E'!$C$50=0,0,'12E'!$C$50/'12E'!$C$51*100)</f>
        <v>70</v>
      </c>
      <c r="D9" s="115">
        <f>RANK(C9,$C$9:$C$12)</f>
        <v>2</v>
      </c>
      <c r="E9" s="116"/>
      <c r="F9" s="122">
        <f t="shared" si="0"/>
        <v>6</v>
      </c>
      <c r="G9" s="113" t="str">
        <f>'12E'!$D$50&amp;"/"&amp;'12E'!$D$51</f>
        <v>16/30</v>
      </c>
      <c r="H9" s="114">
        <f>IF('12E'!$D$50=0,0,'12E'!$D$50/'12E'!$D$51*100)</f>
        <v>53.333333333333336</v>
      </c>
      <c r="I9" s="115">
        <f>RANK(H9,$H$9:$H$12)</f>
        <v>1</v>
      </c>
      <c r="J9" s="116"/>
      <c r="K9" s="122">
        <f t="shared" si="1"/>
        <v>5</v>
      </c>
      <c r="L9" s="113" t="str">
        <f>'12E'!$E$50&amp;"/"&amp;'12E'!$E$51</f>
        <v>2/30</v>
      </c>
      <c r="M9" s="114">
        <f>IF('12E'!$E$50=0,0,'12E'!$E$50/'12E'!$E$51*100)</f>
        <v>6.666666666666667</v>
      </c>
      <c r="N9" s="115">
        <f>RANK(M9,$M$9:$M$12)</f>
        <v>3</v>
      </c>
      <c r="O9" s="116"/>
      <c r="P9" s="122">
        <f t="shared" si="2"/>
        <v>7</v>
      </c>
      <c r="Q9" s="113" t="str">
        <f>'12E'!$F$50&amp;"/"&amp;'12E'!$F$51</f>
        <v>6/9</v>
      </c>
      <c r="R9" s="114">
        <f>IF('12E'!$F$50=0,0,'12E'!$F$50/'12E'!$F$51*100)</f>
        <v>66.66666666666666</v>
      </c>
      <c r="S9" s="115">
        <f>RANK(R9,$R$9:$R$12)</f>
        <v>2</v>
      </c>
      <c r="T9" s="116"/>
      <c r="U9" s="122">
        <f t="shared" si="3"/>
        <v>6</v>
      </c>
      <c r="V9" s="113" t="str">
        <f>'12E'!$G$50&amp;"/"&amp;'12E'!$G$51</f>
        <v>4/9</v>
      </c>
      <c r="W9" s="114">
        <f>IF('12E'!$G$50=0,0,'12E'!$G$50/'12E'!$G$51*100)</f>
        <v>44.44444444444444</v>
      </c>
      <c r="X9" s="115">
        <f>RANK(W9,$W$9:$W$12)</f>
        <v>2</v>
      </c>
      <c r="Y9" s="116"/>
      <c r="Z9" s="122">
        <f t="shared" si="4"/>
        <v>6</v>
      </c>
    </row>
    <row r="10" spans="1:26" ht="19.5" customHeight="1">
      <c r="A10" s="130" t="s">
        <v>22</v>
      </c>
      <c r="B10" s="118" t="str">
        <f>'12G'!$C$50&amp;"/"&amp;'12G'!$C$51</f>
        <v>19/29</v>
      </c>
      <c r="C10" s="119">
        <f>IF('12G'!$C$50=0,0,'12G'!$C$50/'12G'!$C$51*100)</f>
        <v>65.51724137931035</v>
      </c>
      <c r="D10" s="120">
        <f>RANK(C10,$C$9:$C$12)</f>
        <v>3</v>
      </c>
      <c r="E10" s="121"/>
      <c r="F10" s="122">
        <f t="shared" si="0"/>
        <v>7</v>
      </c>
      <c r="G10" s="118" t="str">
        <f>'12G'!$D$50&amp;"/"&amp;'12G'!$D$51</f>
        <v>10/29</v>
      </c>
      <c r="H10" s="119">
        <f>IF('12G'!$D$50=0,0,'12G'!$D$50/'12G'!$D$51*100)</f>
        <v>34.48275862068966</v>
      </c>
      <c r="I10" s="120">
        <f>RANK(H10,$H$9:$H$12)</f>
        <v>4</v>
      </c>
      <c r="J10" s="121"/>
      <c r="K10" s="122">
        <f t="shared" si="1"/>
        <v>8</v>
      </c>
      <c r="L10" s="118" t="str">
        <f>'12G'!$E$50&amp;"/"&amp;'12G'!$E$51</f>
        <v>1/29</v>
      </c>
      <c r="M10" s="119">
        <f>IF('12G'!$E$50=0,0,'12G'!$E$50/'12G'!$E$51*100)</f>
        <v>3.4482758620689653</v>
      </c>
      <c r="N10" s="120">
        <f>RANK(M10,$M$9:$M$12)</f>
        <v>4</v>
      </c>
      <c r="O10" s="121"/>
      <c r="P10" s="122">
        <f t="shared" si="2"/>
        <v>8</v>
      </c>
      <c r="Q10" s="118" t="str">
        <f>'12G'!$F$50&amp;"/"&amp;'12G'!$F$51</f>
        <v>1/3</v>
      </c>
      <c r="R10" s="119">
        <f>IF('12G'!$F$50=0,0,'12G'!$F$50/'12G'!$F$51*100)</f>
        <v>33.33333333333333</v>
      </c>
      <c r="S10" s="120">
        <f>RANK(R10,$R$9:$R$12)</f>
        <v>4</v>
      </c>
      <c r="T10" s="121"/>
      <c r="U10" s="122">
        <f t="shared" si="3"/>
        <v>8</v>
      </c>
      <c r="V10" s="118" t="str">
        <f>'12G'!$G$50&amp;"/"&amp;'12G'!$G$51</f>
        <v>1/3</v>
      </c>
      <c r="W10" s="119">
        <f>IF('12G'!$G$50=0,0,'12G'!$G$50/'12G'!$G$51*100)</f>
        <v>33.33333333333333</v>
      </c>
      <c r="X10" s="120">
        <f>RANK(W10,$W$9:$W$12)</f>
        <v>4</v>
      </c>
      <c r="Y10" s="121"/>
      <c r="Z10" s="122">
        <f t="shared" si="4"/>
        <v>8</v>
      </c>
    </row>
    <row r="11" spans="1:26" ht="19.5" customHeight="1">
      <c r="A11" s="131" t="s">
        <v>23</v>
      </c>
      <c r="B11" s="118" t="str">
        <f>'12H'!$C$50&amp;"/"&amp;'12H'!$C$51</f>
        <v>18/28</v>
      </c>
      <c r="C11" s="119">
        <f>IF('12H'!$C$50=0,0,'12H'!$C$50/'12H'!$C$51*100)</f>
        <v>64.28571428571429</v>
      </c>
      <c r="D11" s="120">
        <f>RANK(C11,$C$9:$C$12)</f>
        <v>4</v>
      </c>
      <c r="E11" s="121"/>
      <c r="F11" s="122">
        <f t="shared" si="0"/>
        <v>8</v>
      </c>
      <c r="G11" s="118" t="str">
        <f>'12H'!$D$50&amp;"/"&amp;'12H'!$D$51</f>
        <v>10/28</v>
      </c>
      <c r="H11" s="119">
        <f>IF('12H'!$D$50=0,0,'12H'!$D$50/'12H'!$D$51*100)</f>
        <v>35.714285714285715</v>
      </c>
      <c r="I11" s="120">
        <f>RANK(H11,$H$9:$H$12)</f>
        <v>3</v>
      </c>
      <c r="J11" s="121"/>
      <c r="K11" s="122">
        <f t="shared" si="1"/>
        <v>7</v>
      </c>
      <c r="L11" s="118" t="str">
        <f>'12H'!$E$50&amp;"/"&amp;'12H'!$E$51</f>
        <v>4/28</v>
      </c>
      <c r="M11" s="119">
        <f>IF('12H'!$E$50=0,0,'12H'!$E$50/'12H'!$E$51*100)</f>
        <v>14.285714285714285</v>
      </c>
      <c r="N11" s="120">
        <f>RANK(M11,$M$9:$M$12)</f>
        <v>1</v>
      </c>
      <c r="O11" s="121"/>
      <c r="P11" s="122">
        <f t="shared" si="2"/>
        <v>5</v>
      </c>
      <c r="Q11" s="118" t="str">
        <f>'12H'!$F$50&amp;"/"&amp;'12H'!$F$51</f>
        <v>6/6</v>
      </c>
      <c r="R11" s="119">
        <f>IF('12H'!$F$50=0,0,'12H'!$F$50/'12H'!$F$51*100)</f>
        <v>100</v>
      </c>
      <c r="S11" s="120">
        <f>RANK(R11,$R$9:$R$12)</f>
        <v>1</v>
      </c>
      <c r="T11" s="121"/>
      <c r="U11" s="122">
        <f t="shared" si="3"/>
        <v>1</v>
      </c>
      <c r="V11" s="118" t="str">
        <f>'12H'!$G$50&amp;"/"&amp;'12H'!$G$51</f>
        <v>3/6</v>
      </c>
      <c r="W11" s="119">
        <f>IF('12H'!$G$50=0,0,'12H'!$G$50/'12H'!$G$51*100)</f>
        <v>50</v>
      </c>
      <c r="X11" s="120">
        <f>RANK(W11,$W$9:$W$12)</f>
        <v>1</v>
      </c>
      <c r="Y11" s="121"/>
      <c r="Z11" s="122">
        <f t="shared" si="4"/>
        <v>5</v>
      </c>
    </row>
    <row r="12" spans="1:26" ht="19.5" customHeight="1" thickBot="1">
      <c r="A12" s="131" t="s">
        <v>24</v>
      </c>
      <c r="B12" s="125" t="str">
        <f>'12I'!$C$50&amp;"/"&amp;'12I'!$C$51</f>
        <v>23/29</v>
      </c>
      <c r="C12" s="126">
        <f>IF('12I'!$C$50=0,0,'12I'!$C$50/'12I'!$C$51*100)</f>
        <v>79.3103448275862</v>
      </c>
      <c r="D12" s="127">
        <f>RANK(C12,$C$9:$C$12)</f>
        <v>1</v>
      </c>
      <c r="E12" s="128"/>
      <c r="F12" s="122">
        <f t="shared" si="0"/>
        <v>5</v>
      </c>
      <c r="G12" s="125" t="str">
        <f>'12I'!$D$50&amp;"/"&amp;'12I'!$D$51</f>
        <v>12/29</v>
      </c>
      <c r="H12" s="126">
        <f>IF('12I'!$D$50=0,0,'12I'!$D$50/'12I'!$D$51*100)</f>
        <v>41.37931034482759</v>
      </c>
      <c r="I12" s="127">
        <f>RANK(H12,$H$9:$H$12)</f>
        <v>2</v>
      </c>
      <c r="J12" s="128"/>
      <c r="K12" s="122">
        <f t="shared" si="1"/>
        <v>6</v>
      </c>
      <c r="L12" s="125" t="str">
        <f>'12I'!$E$50&amp;"/"&amp;'12I'!$E$51</f>
        <v>2/29</v>
      </c>
      <c r="M12" s="126">
        <f>IF('12I'!$E$50=0,0,'12I'!$E$50/'12I'!$E$51*100)</f>
        <v>6.896551724137931</v>
      </c>
      <c r="N12" s="127">
        <f>RANK(M12,$M$9:$M$12)</f>
        <v>2</v>
      </c>
      <c r="O12" s="128"/>
      <c r="P12" s="122">
        <f t="shared" si="2"/>
        <v>6</v>
      </c>
      <c r="Q12" s="125" t="str">
        <f>'12I'!$F$50&amp;"/"&amp;'12I'!$F$51</f>
        <v>2/5</v>
      </c>
      <c r="R12" s="126">
        <f>IF('12I'!$F$50=0,0,'12I'!$F$50/'12I'!$F$51*100)</f>
        <v>40</v>
      </c>
      <c r="S12" s="127">
        <f>RANK(R12,$R$9:$R$12)</f>
        <v>3</v>
      </c>
      <c r="T12" s="128"/>
      <c r="U12" s="122">
        <f t="shared" si="3"/>
        <v>7</v>
      </c>
      <c r="V12" s="125" t="str">
        <f>'12I'!$G$50&amp;"/"&amp;'12I'!$G$51</f>
        <v>2/5</v>
      </c>
      <c r="W12" s="126">
        <f>IF('12I'!$G$50=0,0,'12I'!$G$50/'12I'!$G$51*100)</f>
        <v>40</v>
      </c>
      <c r="X12" s="127">
        <f>RANK(W12,$W$9:$W$12)</f>
        <v>3</v>
      </c>
      <c r="Y12" s="128"/>
      <c r="Z12" s="122">
        <f t="shared" si="4"/>
        <v>7</v>
      </c>
    </row>
    <row r="13" spans="1:26" s="17" customFormat="1" ht="19.5" customHeight="1" thickBot="1">
      <c r="A13" s="132" t="s">
        <v>4</v>
      </c>
      <c r="B13" s="133" t="str">
        <f>'Toan khoi'!$C$310&amp;"/"&amp;'Toan khoi'!$C$311</f>
        <v>216/267</v>
      </c>
      <c r="C13" s="134">
        <f>IF('Toan khoi'!$C$310=0,0,'Toan khoi'!$C$310/'Toan khoi'!$C$311*100)</f>
        <v>80.89887640449437</v>
      </c>
      <c r="D13" s="135"/>
      <c r="E13" s="136"/>
      <c r="F13" s="137"/>
      <c r="G13" s="133" t="str">
        <f>'Toan khoi'!$D$310&amp;"/"&amp;'Toan khoi'!$D$311</f>
        <v>183/267</v>
      </c>
      <c r="H13" s="134">
        <f>IF('Toan khoi'!$D$310=0,0,'Toan khoi'!$D$310/'Toan khoi'!$D$311*100)</f>
        <v>68.53932584269663</v>
      </c>
      <c r="I13" s="135"/>
      <c r="J13" s="136"/>
      <c r="K13" s="137"/>
      <c r="L13" s="133" t="str">
        <f>'Toan khoi'!$E$310&amp;"/"&amp;'Toan khoi'!$E$311</f>
        <v>86/267</v>
      </c>
      <c r="M13" s="134">
        <f>IF('Toan khoi'!$E$310=0,0,'Toan khoi'!$E$310/'Toan khoi'!$E$311*100)</f>
        <v>32.20973782771536</v>
      </c>
      <c r="N13" s="135"/>
      <c r="O13" s="136"/>
      <c r="P13" s="137"/>
      <c r="Q13" s="133" t="str">
        <f>'Toan khoi'!$F$310&amp;"/"&amp;'Toan khoi'!$F$311</f>
        <v>128/147</v>
      </c>
      <c r="R13" s="134">
        <f>IF('Toan khoi'!$F$310=0,0,'Toan khoi'!$F$310/'Toan khoi'!$F$311*100)</f>
        <v>87.07482993197279</v>
      </c>
      <c r="S13" s="135"/>
      <c r="T13" s="136"/>
      <c r="U13" s="137"/>
      <c r="V13" s="133" t="str">
        <f>'Toan khoi'!$G$310&amp;"/"&amp;'Toan khoi'!$G$311</f>
        <v>117/147</v>
      </c>
      <c r="W13" s="134">
        <f>IF('Toan khoi'!$G$310=0,0,'Toan khoi'!$G$310/'Toan khoi'!$G$311*100)</f>
        <v>79.59183673469387</v>
      </c>
      <c r="X13" s="135"/>
      <c r="Y13" s="136"/>
      <c r="Z13" s="137"/>
    </row>
    <row r="14" spans="1:26" ht="19.5" customHeight="1">
      <c r="A14" s="227" t="s">
        <v>6</v>
      </c>
      <c r="B14" s="229" t="s">
        <v>333</v>
      </c>
      <c r="C14" s="224"/>
      <c r="D14" s="224"/>
      <c r="E14" s="225"/>
      <c r="F14" s="231" t="s">
        <v>7</v>
      </c>
      <c r="G14" s="223" t="s">
        <v>366</v>
      </c>
      <c r="H14" s="224"/>
      <c r="I14" s="224"/>
      <c r="J14" s="225"/>
      <c r="K14" s="231" t="s">
        <v>7</v>
      </c>
      <c r="L14" s="226" t="s">
        <v>367</v>
      </c>
      <c r="M14" s="226"/>
      <c r="N14" s="226"/>
      <c r="O14" s="226"/>
      <c r="P14" s="226" t="s">
        <v>7</v>
      </c>
      <c r="Q14" s="226" t="s">
        <v>368</v>
      </c>
      <c r="R14" s="226"/>
      <c r="S14" s="226"/>
      <c r="T14" s="226"/>
      <c r="U14" s="138"/>
      <c r="V14" s="223" t="s">
        <v>334</v>
      </c>
      <c r="W14" s="224"/>
      <c r="X14" s="224"/>
      <c r="Y14" s="224"/>
      <c r="Z14" s="225"/>
    </row>
    <row r="15" spans="1:29" ht="19.5" customHeight="1" thickBot="1">
      <c r="A15" s="228"/>
      <c r="B15" s="139" t="s">
        <v>8</v>
      </c>
      <c r="C15" s="140" t="s">
        <v>9</v>
      </c>
      <c r="D15" s="75" t="s">
        <v>10</v>
      </c>
      <c r="E15" s="75" t="s">
        <v>11</v>
      </c>
      <c r="F15" s="232"/>
      <c r="G15" s="75" t="s">
        <v>8</v>
      </c>
      <c r="H15" s="140" t="s">
        <v>9</v>
      </c>
      <c r="I15" s="75" t="s">
        <v>10</v>
      </c>
      <c r="J15" s="75" t="s">
        <v>11</v>
      </c>
      <c r="K15" s="232"/>
      <c r="L15" s="74" t="s">
        <v>8</v>
      </c>
      <c r="M15" s="141" t="s">
        <v>9</v>
      </c>
      <c r="N15" s="74" t="s">
        <v>10</v>
      </c>
      <c r="O15" s="74" t="s">
        <v>11</v>
      </c>
      <c r="P15" s="230"/>
      <c r="Q15" s="74" t="s">
        <v>8</v>
      </c>
      <c r="R15" s="140" t="s">
        <v>9</v>
      </c>
      <c r="S15" s="75" t="s">
        <v>10</v>
      </c>
      <c r="T15" s="74" t="s">
        <v>11</v>
      </c>
      <c r="U15" s="142"/>
      <c r="V15" s="75" t="s">
        <v>8</v>
      </c>
      <c r="W15" s="140" t="s">
        <v>9</v>
      </c>
      <c r="X15" s="75" t="s">
        <v>10</v>
      </c>
      <c r="Y15" s="75" t="s">
        <v>11</v>
      </c>
      <c r="Z15" s="142"/>
      <c r="AC15" s="14"/>
    </row>
    <row r="16" spans="1:29" ht="19.5" customHeight="1">
      <c r="A16" s="143" t="s">
        <v>17</v>
      </c>
      <c r="B16" s="113" t="str">
        <f>'12A'!$H$50&amp;"/"&amp;'12A'!$H$51</f>
        <v>24/34</v>
      </c>
      <c r="C16" s="114">
        <f>IF('12A'!$H$50=0,0,'12A'!$H$50/'12A'!$H$51*100)</f>
        <v>70.58823529411765</v>
      </c>
      <c r="D16" s="115">
        <f>RANK(C16,$C$16:$C$19)</f>
        <v>3</v>
      </c>
      <c r="E16" s="116"/>
      <c r="F16" s="117">
        <f>RANK(C16,$C$16:$C$23)</f>
        <v>3</v>
      </c>
      <c r="G16" s="113" t="str">
        <f>'12A'!$J$50&amp;"/"&amp;'12A'!$J$51</f>
        <v>2/4</v>
      </c>
      <c r="H16" s="114">
        <f>IF('12A'!$J$50=0,0,'12A'!$J$50/'12A'!$J$51*100)</f>
        <v>50</v>
      </c>
      <c r="I16" s="115">
        <f>RANK(H16,$H$16:$H$19)</f>
        <v>1</v>
      </c>
      <c r="J16" s="116"/>
      <c r="K16" s="117">
        <f>RANK(H16,$H$16:$H$23)</f>
        <v>1</v>
      </c>
      <c r="L16" s="113" t="str">
        <f>'12A'!$K$50&amp;"/"&amp;'12A'!$K$51</f>
        <v>1/4</v>
      </c>
      <c r="M16" s="114">
        <f>IF('12A'!$K$50=0,0,'12A'!$K$50/'12A'!$K$51*100)</f>
        <v>25</v>
      </c>
      <c r="N16" s="115">
        <f>RANK(M16,$M$16:$M$19)</f>
        <v>2</v>
      </c>
      <c r="O16" s="116"/>
      <c r="P16" s="117">
        <f>RANK(M16,$M$16:$M$23)</f>
        <v>6</v>
      </c>
      <c r="Q16" s="113" t="str">
        <f>'12A'!$L$50&amp;"/"&amp;'12A'!$L$51</f>
        <v>4/4</v>
      </c>
      <c r="R16" s="114">
        <f>IF('12A'!$L$50=0,0,'12A'!$L$50/'12A'!$L$51*100)</f>
        <v>100</v>
      </c>
      <c r="S16" s="115">
        <f>RANK(R16,$R$16:$R$19)</f>
        <v>1</v>
      </c>
      <c r="T16" s="116"/>
      <c r="U16" s="117">
        <f>RANK(R16,$R$16:$R$23)</f>
        <v>1</v>
      </c>
      <c r="V16" s="113" t="str">
        <f>'12A'!$N$50&amp;"/"&amp;'12A'!$N$51</f>
        <v>36/38</v>
      </c>
      <c r="W16" s="114">
        <f>IF('12A'!$N$50=0,0,'12A'!$N$50/'12A'!$N$51*100)</f>
        <v>94.73684210526315</v>
      </c>
      <c r="X16" s="115">
        <f>RANK(W16,$W$16:$W$19)</f>
        <v>1</v>
      </c>
      <c r="Y16" s="116"/>
      <c r="Z16" s="117">
        <f>RANK(W16,$W$16:$W$23)</f>
        <v>1</v>
      </c>
      <c r="AC16" s="14"/>
    </row>
    <row r="17" spans="1:29" ht="19.5" customHeight="1">
      <c r="A17" s="144" t="s">
        <v>18</v>
      </c>
      <c r="B17" s="118" t="str">
        <f>'12B'!$H$50&amp;"/"&amp;'12B'!$H$51</f>
        <v>29/39</v>
      </c>
      <c r="C17" s="119">
        <f>IF('12B'!$H$50=0,0,'12B'!$H$50/'12B'!$H$51*100)</f>
        <v>74.35897435897436</v>
      </c>
      <c r="D17" s="120">
        <f>RANK(C17,$C$16:$C$19)</f>
        <v>2</v>
      </c>
      <c r="E17" s="121"/>
      <c r="F17" s="122">
        <f aca="true" t="shared" si="5" ref="F17:F23">RANK(C17,$C$16:$C$23)</f>
        <v>2</v>
      </c>
      <c r="G17" s="118" t="str">
        <f>'12B'!$J$50&amp;"/"&amp;'12B'!$J$51</f>
        <v>1/4</v>
      </c>
      <c r="H17" s="119">
        <f>IF('12B'!$J$50=0,0,'12B'!$J$50/'12B'!$J$51*100)</f>
        <v>25</v>
      </c>
      <c r="I17" s="120">
        <f>RANK(H17,$H$16:$H$19)</f>
        <v>3</v>
      </c>
      <c r="J17" s="121"/>
      <c r="K17" s="122">
        <f aca="true" t="shared" si="6" ref="K17:K23">RANK(H17,$H$16:$H$23)</f>
        <v>6</v>
      </c>
      <c r="L17" s="118" t="str">
        <f>'12B'!$K$50&amp;"/"&amp;'12B'!$K$51</f>
        <v>4/4</v>
      </c>
      <c r="M17" s="119">
        <f>IF('12B'!$K$50=0,0,'12A'!$K$50/'12B'!$K$51*100)</f>
        <v>25</v>
      </c>
      <c r="N17" s="120">
        <f>RANK(M17,$M$16:$M$19)</f>
        <v>2</v>
      </c>
      <c r="O17" s="121"/>
      <c r="P17" s="122">
        <f aca="true" t="shared" si="7" ref="P17:P23">RANK(M17,$M$16:$M$23)</f>
        <v>6</v>
      </c>
      <c r="Q17" s="118" t="str">
        <f>'12B'!$L$50&amp;"/"&amp;'12B'!$L$51</f>
        <v>4/4</v>
      </c>
      <c r="R17" s="119">
        <f>IF('12B'!$L$50=0,0,'12B'!$L$50/'12B'!$L$51*100)</f>
        <v>100</v>
      </c>
      <c r="S17" s="120">
        <f>RANK(R17,$R$16:$R$19)</f>
        <v>1</v>
      </c>
      <c r="T17" s="121"/>
      <c r="U17" s="122">
        <f aca="true" t="shared" si="8" ref="U17:U23">RANK(R17,$R$16:$R$23)</f>
        <v>1</v>
      </c>
      <c r="V17" s="118" t="str">
        <f>'12B'!$N$50&amp;"/"&amp;'12B'!$N$51</f>
        <v>40/43</v>
      </c>
      <c r="W17" s="119">
        <f>IF('12B'!$N$50=0,0,'12B'!$N$50/'12B'!$N$51*100)</f>
        <v>93.02325581395348</v>
      </c>
      <c r="X17" s="120">
        <f>RANK(W17,$W$16:$W$19)</f>
        <v>2</v>
      </c>
      <c r="Y17" s="121"/>
      <c r="Z17" s="122">
        <f aca="true" t="shared" si="9" ref="Z17:Z23">RANK(W17,$W$16:$W$23)</f>
        <v>2</v>
      </c>
      <c r="AC17" s="14"/>
    </row>
    <row r="18" spans="1:29" ht="19.5" customHeight="1">
      <c r="A18" s="145" t="s">
        <v>19</v>
      </c>
      <c r="B18" s="118" t="str">
        <f>'12C'!$H$50&amp;"/"&amp;'12C'!$H$51</f>
        <v>25/33</v>
      </c>
      <c r="C18" s="119">
        <f>IF('12C'!$H$50=0,0,'12C'!$H$50/'12C'!$H$51*100)</f>
        <v>75.75757575757575</v>
      </c>
      <c r="D18" s="120">
        <f>RANK(C18,$C$16:$C$19)</f>
        <v>1</v>
      </c>
      <c r="E18" s="121"/>
      <c r="F18" s="122">
        <f t="shared" si="5"/>
        <v>1</v>
      </c>
      <c r="G18" s="118" t="str">
        <f>'12C'!$J$50&amp;"/"&amp;'12C'!$J$51</f>
        <v>0/2</v>
      </c>
      <c r="H18" s="119">
        <f>IF('12C'!$J$50=0,0,'12C'!$J$50/'12C'!$J$51*100)</f>
        <v>0</v>
      </c>
      <c r="I18" s="120">
        <f>RANK(H18,$H$16:$H$19)</f>
        <v>4</v>
      </c>
      <c r="J18" s="121"/>
      <c r="K18" s="122">
        <f t="shared" si="6"/>
        <v>8</v>
      </c>
      <c r="L18" s="118" t="str">
        <f>'12C'!$K$50&amp;"/"&amp;'12C'!$K$51</f>
        <v>0/2</v>
      </c>
      <c r="M18" s="119">
        <f>IF('12C'!$K$50=0,0,'12C'!$K$50/'12C'!$K$51*100)</f>
        <v>0</v>
      </c>
      <c r="N18" s="120">
        <f>RANK(M18,$M$16:$M$19)</f>
        <v>4</v>
      </c>
      <c r="O18" s="121"/>
      <c r="P18" s="122">
        <f t="shared" si="7"/>
        <v>8</v>
      </c>
      <c r="Q18" s="118" t="str">
        <f>'12C'!$L$50&amp;"/"&amp;'12C'!$L$51</f>
        <v>2/2</v>
      </c>
      <c r="R18" s="119">
        <f>IF('12C'!$L$50=0,0,'12C'!$L$50/'12C'!$L$51*100)</f>
        <v>100</v>
      </c>
      <c r="S18" s="120">
        <f>RANK(R18,$R$16:$R$19)</f>
        <v>1</v>
      </c>
      <c r="T18" s="121"/>
      <c r="U18" s="122">
        <f t="shared" si="8"/>
        <v>1</v>
      </c>
      <c r="V18" s="118" t="str">
        <f>'12C'!$N$50&amp;"/"&amp;'12C'!$N$51</f>
        <v>30/35</v>
      </c>
      <c r="W18" s="119">
        <f>IF('12C'!$N$50=0,0,'12C'!$N$50/'12C'!$N$51*100)</f>
        <v>85.71428571428571</v>
      </c>
      <c r="X18" s="120">
        <f>RANK(W18,$W$16:$W$19)</f>
        <v>3</v>
      </c>
      <c r="Y18" s="121"/>
      <c r="Z18" s="122">
        <f t="shared" si="9"/>
        <v>3</v>
      </c>
      <c r="AC18" s="14"/>
    </row>
    <row r="19" spans="1:29" ht="19.5" customHeight="1" thickBot="1">
      <c r="A19" s="145" t="s">
        <v>20</v>
      </c>
      <c r="B19" s="125" t="str">
        <f>'12D'!$H$50&amp;"/"&amp;'12D'!$H$51</f>
        <v>10/18</v>
      </c>
      <c r="C19" s="126">
        <f>IF('12D'!$H$50=0,0,'12D'!$H$50/'12D'!$H$51*100)</f>
        <v>55.55555555555556</v>
      </c>
      <c r="D19" s="127">
        <f>RANK(C19,$C$16:$C$19)</f>
        <v>4</v>
      </c>
      <c r="E19" s="128"/>
      <c r="F19" s="122">
        <f t="shared" si="5"/>
        <v>4</v>
      </c>
      <c r="G19" s="125" t="str">
        <f>'12D'!$J$50&amp;"/"&amp;'12D'!$J$51</f>
        <v>5/17</v>
      </c>
      <c r="H19" s="126">
        <f>IF('12D'!$J$50=0,0,'12D'!$J$50/'12D'!$J$51*100)</f>
        <v>29.411764705882355</v>
      </c>
      <c r="I19" s="127">
        <f>RANK(H19,$H$16:$H$19)</f>
        <v>2</v>
      </c>
      <c r="J19" s="128"/>
      <c r="K19" s="122">
        <f t="shared" si="6"/>
        <v>5</v>
      </c>
      <c r="L19" s="125" t="str">
        <f>'12D'!$K$50&amp;"/"&amp;'12D'!$K$51</f>
        <v>14/17</v>
      </c>
      <c r="M19" s="126">
        <f>IF('12D'!$K$50=0,0,'12D'!$K$50/'12D'!$K$51*100)</f>
        <v>82.35294117647058</v>
      </c>
      <c r="N19" s="127">
        <f>RANK(M19,$M$16:$M$19)</f>
        <v>1</v>
      </c>
      <c r="O19" s="128"/>
      <c r="P19" s="122">
        <f t="shared" si="7"/>
        <v>2</v>
      </c>
      <c r="Q19" s="125" t="str">
        <f>'12D'!$L$50&amp;"/"&amp;'12D'!$L$51</f>
        <v>17/17</v>
      </c>
      <c r="R19" s="126">
        <f>IF('12D'!$L$50=0,0,'12D'!$L$50/'12D'!$L$51*100)</f>
        <v>100</v>
      </c>
      <c r="S19" s="127">
        <f>RANK(R19,$R$16:$R$19)</f>
        <v>1</v>
      </c>
      <c r="T19" s="128"/>
      <c r="U19" s="122">
        <f t="shared" si="8"/>
        <v>1</v>
      </c>
      <c r="V19" s="125" t="str">
        <f>'12D'!$N$50&amp;"/"&amp;'12D'!$N$51</f>
        <v>29/36</v>
      </c>
      <c r="W19" s="126">
        <f>IF('12D'!$N$50=0,0,'12D'!$N$50/'12D'!$N$51*100)</f>
        <v>80.55555555555556</v>
      </c>
      <c r="X19" s="127">
        <f>RANK(W19,$W$16:$W$19)</f>
        <v>4</v>
      </c>
      <c r="Y19" s="128"/>
      <c r="Z19" s="122">
        <f t="shared" si="9"/>
        <v>4</v>
      </c>
      <c r="AC19" s="14"/>
    </row>
    <row r="20" spans="1:29" ht="19.5" customHeight="1">
      <c r="A20" s="145" t="s">
        <v>21</v>
      </c>
      <c r="B20" s="113" t="str">
        <f>'12E'!$H$50&amp;"/"&amp;'12E'!$H$51</f>
        <v>3/9</v>
      </c>
      <c r="C20" s="114">
        <f>IF('12E'!$H$50=0,0,'12E'!$H$50/'12E'!$H$51*100)</f>
        <v>33.33333333333333</v>
      </c>
      <c r="D20" s="115">
        <f>RANK(C20,$C$20:$C$23)</f>
        <v>1</v>
      </c>
      <c r="E20" s="116"/>
      <c r="F20" s="122">
        <f t="shared" si="5"/>
        <v>5</v>
      </c>
      <c r="G20" s="113" t="str">
        <f>'12E'!$J$50&amp;"/"&amp;'12E'!$J$51</f>
        <v>5/21</v>
      </c>
      <c r="H20" s="114">
        <f>IF('12E'!$J$50=0,0,'12E'!$J$50/'12E'!$J$51*100)</f>
        <v>23.809523809523807</v>
      </c>
      <c r="I20" s="115">
        <f>RANK(H20,$H$20:$H$23)</f>
        <v>4</v>
      </c>
      <c r="J20" s="116"/>
      <c r="K20" s="122">
        <f t="shared" si="6"/>
        <v>7</v>
      </c>
      <c r="L20" s="113" t="str">
        <f>'12E'!$K$50&amp;"/"&amp;'12E'!$K$51</f>
        <v>18/21</v>
      </c>
      <c r="M20" s="114">
        <f>IF('12E'!$K$50=0,0,'12E'!$K$50/'12E'!$K$51*100)</f>
        <v>85.71428571428571</v>
      </c>
      <c r="N20" s="115">
        <f>RANK(M20,$M$20:$M$23)</f>
        <v>1</v>
      </c>
      <c r="O20" s="116"/>
      <c r="P20" s="122">
        <f t="shared" si="7"/>
        <v>1</v>
      </c>
      <c r="Q20" s="113" t="str">
        <f>'12E'!$L$50&amp;"/"&amp;'12E'!$L$51</f>
        <v>21/21</v>
      </c>
      <c r="R20" s="114">
        <f>IF('12E'!$L$50=0,0,'12E'!$L$50/'12E'!$L$51*100)</f>
        <v>100</v>
      </c>
      <c r="S20" s="115">
        <f>RANK(R20,$R$20:$R$23)</f>
        <v>1</v>
      </c>
      <c r="T20" s="116"/>
      <c r="U20" s="122">
        <f t="shared" si="8"/>
        <v>1</v>
      </c>
      <c r="V20" s="113" t="str">
        <f>'12E'!$N$50&amp;"/"&amp;'12E'!$N$51</f>
        <v>15/30</v>
      </c>
      <c r="W20" s="114">
        <f>IF('12E'!$N$50=0,0,'12E'!$N$50/'12E'!$N$51*100)</f>
        <v>50</v>
      </c>
      <c r="X20" s="115">
        <f>RANK(W20,$W$20:$W$23)</f>
        <v>2</v>
      </c>
      <c r="Y20" s="116"/>
      <c r="Z20" s="122">
        <f t="shared" si="9"/>
        <v>6</v>
      </c>
      <c r="AC20" s="14"/>
    </row>
    <row r="21" spans="1:29" ht="19.5" customHeight="1">
      <c r="A21" s="145" t="s">
        <v>22</v>
      </c>
      <c r="B21" s="118" t="str">
        <f>'12G'!$H$50&amp;"/"&amp;'12G'!$H$51</f>
        <v>1/3</v>
      </c>
      <c r="C21" s="119">
        <f>IF('12G'!$H$50=0,0,'12G'!$H$50/'12G'!$H$51*100)</f>
        <v>33.33333333333333</v>
      </c>
      <c r="D21" s="120">
        <f>RANK(C21,$C$20:$C$23)</f>
        <v>1</v>
      </c>
      <c r="E21" s="121"/>
      <c r="F21" s="122">
        <f t="shared" si="5"/>
        <v>5</v>
      </c>
      <c r="G21" s="118" t="str">
        <f>'12G'!$J$50&amp;"/"&amp;'12G'!$J$51</f>
        <v>11/26</v>
      </c>
      <c r="H21" s="119">
        <f>IF('12G'!$J$50=0,0,'12G'!$J$50/'12G'!$J$51*100)</f>
        <v>42.30769230769231</v>
      </c>
      <c r="I21" s="120">
        <f>RANK(H21,$H$20:$H$23)</f>
        <v>2</v>
      </c>
      <c r="J21" s="121"/>
      <c r="K21" s="122">
        <f t="shared" si="6"/>
        <v>3</v>
      </c>
      <c r="L21" s="118" t="str">
        <f>'12G'!$K$50&amp;"/"&amp;'12G'!$K$51</f>
        <v>21/26</v>
      </c>
      <c r="M21" s="119">
        <f>IF('12G'!$K$50=0,0,'12G'!$K$50/'12G'!$K$51*100)</f>
        <v>80.76923076923077</v>
      </c>
      <c r="N21" s="120">
        <f>RANK(M21,$M$20:$M$23)</f>
        <v>2</v>
      </c>
      <c r="O21" s="121"/>
      <c r="P21" s="122">
        <f t="shared" si="7"/>
        <v>3</v>
      </c>
      <c r="Q21" s="118" t="str">
        <f>'12G'!$L$50&amp;"/"&amp;'12G'!$L$51</f>
        <v>26/26</v>
      </c>
      <c r="R21" s="119">
        <f>IF('12G'!$L$50=0,0,'12G'!$L$50/'12G'!$L$51*100)</f>
        <v>100</v>
      </c>
      <c r="S21" s="120">
        <f>RANK(R21,$R$20:$R$23)</f>
        <v>1</v>
      </c>
      <c r="T21" s="121"/>
      <c r="U21" s="122">
        <f t="shared" si="8"/>
        <v>1</v>
      </c>
      <c r="V21" s="118" t="str">
        <f>'12G'!$N$50&amp;"/"&amp;'12G'!$N$51</f>
        <v>16/29</v>
      </c>
      <c r="W21" s="119">
        <f>IF('12G'!$N$50=0,0,'12G'!$N$50/'12G'!$N$51*100)</f>
        <v>55.172413793103445</v>
      </c>
      <c r="X21" s="120">
        <f>RANK(W21,$W$20:$W$23)</f>
        <v>1</v>
      </c>
      <c r="Y21" s="121"/>
      <c r="Z21" s="122">
        <f t="shared" si="9"/>
        <v>5</v>
      </c>
      <c r="AC21" s="14"/>
    </row>
    <row r="22" spans="1:29" ht="19.5" customHeight="1">
      <c r="A22" s="144" t="s">
        <v>23</v>
      </c>
      <c r="B22" s="118" t="str">
        <f>'12H'!$H$50&amp;"/"&amp;'12H'!$H$51</f>
        <v>2/6</v>
      </c>
      <c r="C22" s="119">
        <f>IF('12H'!$H$50=0,0,'12H'!$H$50/'12H'!$H$51*100)</f>
        <v>33.33333333333333</v>
      </c>
      <c r="D22" s="120">
        <f>RANK(C22,$C$20:$C$23)</f>
        <v>1</v>
      </c>
      <c r="E22" s="121"/>
      <c r="F22" s="122">
        <f t="shared" si="5"/>
        <v>5</v>
      </c>
      <c r="G22" s="118" t="str">
        <f>'12H'!$J$50&amp;"/"&amp;'12H'!$J$51</f>
        <v>11/22</v>
      </c>
      <c r="H22" s="119">
        <f>IF('12H'!$J$50=0,0,'12H'!$J$50/'12H'!$J$51*100)</f>
        <v>50</v>
      </c>
      <c r="I22" s="120">
        <f>RANK(H22,$H$20:$H$23)</f>
        <v>1</v>
      </c>
      <c r="J22" s="121"/>
      <c r="K22" s="122">
        <f t="shared" si="6"/>
        <v>1</v>
      </c>
      <c r="L22" s="118" t="str">
        <f>'12H'!$K$50&amp;"/"&amp;'12H'!$K$51</f>
        <v>17/22</v>
      </c>
      <c r="M22" s="119">
        <f>IF('12H'!$K$50=0,0,'12H'!$K$50/'12H'!$K$51*100)</f>
        <v>77.27272727272727</v>
      </c>
      <c r="N22" s="120">
        <f>RANK(M22,$M$20:$M$23)</f>
        <v>3</v>
      </c>
      <c r="O22" s="121"/>
      <c r="P22" s="122">
        <f t="shared" si="7"/>
        <v>4</v>
      </c>
      <c r="Q22" s="118" t="str">
        <f>'12H'!$L$50&amp;"/"&amp;'12H'!$L$51</f>
        <v>22/22</v>
      </c>
      <c r="R22" s="119">
        <f>IF('12H'!$L$50=0,0,'12H'!$L$50/'12H'!$L$51*100)</f>
        <v>100</v>
      </c>
      <c r="S22" s="120">
        <f>RANK(R22,$R$20:$R$23)</f>
        <v>1</v>
      </c>
      <c r="T22" s="121"/>
      <c r="U22" s="122">
        <f t="shared" si="8"/>
        <v>1</v>
      </c>
      <c r="V22" s="118" t="str">
        <f>'12H'!$N$50&amp;"/"&amp;'12H'!$N$51</f>
        <v>12/28</v>
      </c>
      <c r="W22" s="119">
        <f>IF('12H'!$N$50=0,0,'12H'!$N$50/'12H'!$N$51*100)</f>
        <v>42.857142857142854</v>
      </c>
      <c r="X22" s="120">
        <f>RANK(W22,$W$20:$W$23)</f>
        <v>3</v>
      </c>
      <c r="Y22" s="121"/>
      <c r="Z22" s="122">
        <f t="shared" si="9"/>
        <v>7</v>
      </c>
      <c r="AC22" s="14"/>
    </row>
    <row r="23" spans="1:29" ht="19.5" customHeight="1" thickBot="1">
      <c r="A23" s="146" t="s">
        <v>24</v>
      </c>
      <c r="B23" s="125" t="str">
        <f>'12I'!$H$50&amp;"/"&amp;'12I'!$H$51</f>
        <v>1/5</v>
      </c>
      <c r="C23" s="126">
        <f>IF('12I'!$H$50=0,0,'12I'!$H$50/'12I'!$H$51*100)</f>
        <v>20</v>
      </c>
      <c r="D23" s="127">
        <f>RANK(C23,$C$20:$C$23)</f>
        <v>4</v>
      </c>
      <c r="E23" s="128"/>
      <c r="F23" s="122">
        <f t="shared" si="5"/>
        <v>8</v>
      </c>
      <c r="G23" s="125" t="str">
        <f>'12I'!$J$50&amp;"/"&amp;'12I'!$J$51</f>
        <v>10/24</v>
      </c>
      <c r="H23" s="126">
        <f>IF('12I'!$J$50=0,0,'12I'!$J$50/'12I'!$J$51*100)</f>
        <v>41.66666666666667</v>
      </c>
      <c r="I23" s="127">
        <f>RANK(H23,$H$20:$H$23)</f>
        <v>3</v>
      </c>
      <c r="J23" s="128"/>
      <c r="K23" s="122">
        <f t="shared" si="6"/>
        <v>4</v>
      </c>
      <c r="L23" s="125" t="str">
        <f>'12I'!$K$50&amp;"/"&amp;'12I'!$K$51</f>
        <v>15/24</v>
      </c>
      <c r="M23" s="126">
        <f>IF('12I'!$K$50=0,0,'12I'!$K$50/'12I'!$K$51*100)</f>
        <v>62.5</v>
      </c>
      <c r="N23" s="127">
        <f>RANK(M23,$M$20:$M$23)</f>
        <v>4</v>
      </c>
      <c r="O23" s="128"/>
      <c r="P23" s="122">
        <f t="shared" si="7"/>
        <v>5</v>
      </c>
      <c r="Q23" s="125" t="str">
        <f>'12I'!$L$50&amp;"/"&amp;'12I'!$L$51</f>
        <v>23/24</v>
      </c>
      <c r="R23" s="126">
        <f>IF('12I'!$L$50=0,0,'12I'!$L$50/'12I'!$L$51*100)</f>
        <v>95.83333333333334</v>
      </c>
      <c r="S23" s="127">
        <f>RANK(R23,$R$20:$R$23)</f>
        <v>4</v>
      </c>
      <c r="T23" s="128"/>
      <c r="U23" s="122">
        <f t="shared" si="8"/>
        <v>8</v>
      </c>
      <c r="V23" s="125" t="str">
        <f>'12I'!$N$50&amp;"/"&amp;'12I'!$N$51</f>
        <v>12/29</v>
      </c>
      <c r="W23" s="126">
        <f>IF('12I'!$N$50=0,0,'12I'!$N$50/'12I'!$N$51*100)</f>
        <v>41.37931034482759</v>
      </c>
      <c r="X23" s="127">
        <f>RANK(W23,$W$20:$W$23)</f>
        <v>4</v>
      </c>
      <c r="Y23" s="128"/>
      <c r="Z23" s="122">
        <f t="shared" si="9"/>
        <v>8</v>
      </c>
      <c r="AC23" s="14"/>
    </row>
    <row r="24" spans="1:26" s="17" customFormat="1" ht="19.5" customHeight="1" thickBot="1">
      <c r="A24" s="147" t="s">
        <v>4</v>
      </c>
      <c r="B24" s="133" t="str">
        <f>'Toan khoi'!$H$310&amp;"/"&amp;'Toan khoi'!$H$311</f>
        <v>95/147</v>
      </c>
      <c r="C24" s="134">
        <f>IF('Toan khoi'!$H$310=0,0,'Toan khoi'!$H$310/'Toan khoi'!$H$311*100)</f>
        <v>64.62585034013605</v>
      </c>
      <c r="D24" s="135"/>
      <c r="E24" s="136"/>
      <c r="F24" s="137"/>
      <c r="G24" s="133" t="str">
        <f>'Toan khoi'!$J$310&amp;"/"&amp;'Toan khoi'!$J$311</f>
        <v>45/120</v>
      </c>
      <c r="H24" s="134">
        <f>IF('Toan khoi'!$J$310=0,0,'Toan khoi'!$J$310/'Toan khoi'!$J$311*100)</f>
        <v>37.5</v>
      </c>
      <c r="I24" s="135"/>
      <c r="J24" s="136"/>
      <c r="K24" s="137"/>
      <c r="L24" s="133" t="str">
        <f>'Toan khoi'!$K$310&amp;"/"&amp;'Toan khoi'!$K$311</f>
        <v>90/120</v>
      </c>
      <c r="M24" s="134">
        <f>IF('Toan khoi'!$K$310=0,0,'Toan khoi'!$K$310/'Toan khoi'!$K$311*100)</f>
        <v>75</v>
      </c>
      <c r="N24" s="135"/>
      <c r="O24" s="136"/>
      <c r="P24" s="137"/>
      <c r="Q24" s="133" t="str">
        <f>'Toan khoi'!$L$310&amp;"/"&amp;'Toan khoi'!$L$311</f>
        <v>119/120</v>
      </c>
      <c r="R24" s="134">
        <f>IF('Toan khoi'!$L$310=0,0,'Toan khoi'!$L$310/'Toan khoi'!$L$311*100)</f>
        <v>99.16666666666667</v>
      </c>
      <c r="S24" s="135"/>
      <c r="T24" s="136"/>
      <c r="U24" s="137"/>
      <c r="V24" s="133" t="str">
        <f>'Toan khoi'!$N$310&amp;"/"&amp;'Toan khoi'!$N$311</f>
        <v>191/267</v>
      </c>
      <c r="W24" s="134">
        <f>IF('Toan khoi'!$N$310=0,0,'Toan khoi'!$N$310/'Toan khoi'!$N$311*100)</f>
        <v>71.53558052434457</v>
      </c>
      <c r="X24" s="135"/>
      <c r="Y24" s="136"/>
      <c r="Z24" s="137"/>
    </row>
    <row r="25" spans="9:29" ht="19.5" customHeight="1">
      <c r="I25" s="13"/>
      <c r="J25" s="13"/>
      <c r="O25" s="14"/>
      <c r="P25" s="14"/>
      <c r="AC25" s="14"/>
    </row>
    <row r="26" spans="1:29" ht="19.5" customHeight="1">
      <c r="A26" s="15" t="s">
        <v>27</v>
      </c>
      <c r="I26" s="13"/>
      <c r="J26" s="13"/>
      <c r="O26" s="14"/>
      <c r="AC26" s="14"/>
    </row>
    <row r="27" spans="1:29" ht="19.5" customHeight="1">
      <c r="A27" s="100"/>
      <c r="B27" s="100"/>
      <c r="C27" s="101"/>
      <c r="D27" s="102"/>
      <c r="E27" s="85"/>
      <c r="F27" s="84"/>
      <c r="I27" s="13"/>
      <c r="J27" s="13"/>
      <c r="O27" s="14"/>
      <c r="P27" s="16"/>
      <c r="Q27" s="16"/>
      <c r="AC27" s="14"/>
    </row>
    <row r="28" spans="1:6" ht="19.5" customHeight="1">
      <c r="A28" s="85"/>
      <c r="B28" s="85"/>
      <c r="C28" s="101"/>
      <c r="D28" s="85"/>
      <c r="E28" s="85"/>
      <c r="F28" s="84"/>
    </row>
    <row r="29" spans="1:15" ht="19.5" customHeight="1">
      <c r="A29" s="86"/>
      <c r="B29" s="87"/>
      <c r="C29" s="88"/>
      <c r="D29" s="89"/>
      <c r="E29" s="90"/>
      <c r="F29" s="91"/>
      <c r="G29" s="16"/>
      <c r="H29" s="83"/>
      <c r="I29" s="16"/>
      <c r="J29" s="16"/>
      <c r="K29" s="16"/>
      <c r="L29" s="16"/>
      <c r="M29" s="83"/>
      <c r="N29" s="16"/>
      <c r="O29" s="16"/>
    </row>
    <row r="30" spans="1:6" ht="19.5" customHeight="1">
      <c r="A30" s="86"/>
      <c r="B30" s="87"/>
      <c r="C30" s="88"/>
      <c r="D30" s="89"/>
      <c r="E30" s="90"/>
      <c r="F30" s="84"/>
    </row>
    <row r="31" spans="1:6" ht="19.5" customHeight="1">
      <c r="A31" s="86"/>
      <c r="B31" s="87"/>
      <c r="C31" s="88"/>
      <c r="D31" s="89"/>
      <c r="E31" s="90"/>
      <c r="F31" s="84"/>
    </row>
    <row r="32" spans="1:6" ht="19.5" customHeight="1">
      <c r="A32" s="86"/>
      <c r="B32" s="87"/>
      <c r="C32" s="88"/>
      <c r="D32" s="89"/>
      <c r="E32" s="90"/>
      <c r="F32" s="84"/>
    </row>
    <row r="33" spans="1:6" ht="19.5" customHeight="1">
      <c r="A33" s="92"/>
      <c r="B33" s="87"/>
      <c r="C33" s="88"/>
      <c r="D33" s="89"/>
      <c r="E33" s="90"/>
      <c r="F33" s="84"/>
    </row>
    <row r="34" spans="1:6" ht="19.5" customHeight="1">
      <c r="A34" s="86"/>
      <c r="B34" s="87"/>
      <c r="C34" s="88"/>
      <c r="D34" s="89"/>
      <c r="E34" s="90"/>
      <c r="F34" s="84"/>
    </row>
    <row r="35" spans="1:6" ht="19.5" customHeight="1">
      <c r="A35" s="86"/>
      <c r="B35" s="87"/>
      <c r="C35" s="88"/>
      <c r="D35" s="89"/>
      <c r="E35" s="90"/>
      <c r="F35" s="84"/>
    </row>
    <row r="36" spans="1:6" ht="19.5" customHeight="1">
      <c r="A36" s="86"/>
      <c r="B36" s="87"/>
      <c r="C36" s="88"/>
      <c r="D36" s="89"/>
      <c r="E36" s="90"/>
      <c r="F36" s="84"/>
    </row>
    <row r="37" spans="1:6" ht="19.5" customHeight="1">
      <c r="A37" s="93"/>
      <c r="B37" s="94"/>
      <c r="C37" s="95"/>
      <c r="D37" s="96"/>
      <c r="E37" s="97"/>
      <c r="F37" s="84"/>
    </row>
    <row r="38" spans="1:6" ht="19.5" customHeight="1">
      <c r="A38" s="84"/>
      <c r="B38" s="84"/>
      <c r="C38" s="98"/>
      <c r="D38" s="99"/>
      <c r="E38" s="84"/>
      <c r="F38" s="84"/>
    </row>
  </sheetData>
  <sheetProtection/>
  <mergeCells count="21">
    <mergeCell ref="A14:A15"/>
    <mergeCell ref="B14:E14"/>
    <mergeCell ref="L14:O14"/>
    <mergeCell ref="P14:P15"/>
    <mergeCell ref="F14:F15"/>
    <mergeCell ref="G14:J14"/>
    <mergeCell ref="K14:K15"/>
    <mergeCell ref="V3:Y3"/>
    <mergeCell ref="Z3:Z4"/>
    <mergeCell ref="V14:Z14"/>
    <mergeCell ref="K3:K4"/>
    <mergeCell ref="Q3:T3"/>
    <mergeCell ref="Q14:T14"/>
    <mergeCell ref="A1:U1"/>
    <mergeCell ref="U3:U4"/>
    <mergeCell ref="F3:F4"/>
    <mergeCell ref="G3:J3"/>
    <mergeCell ref="A2:C2"/>
    <mergeCell ref="L3:O3"/>
    <mergeCell ref="P3:P4"/>
    <mergeCell ref="A3:A4"/>
  </mergeCells>
  <printOptions/>
  <pageMargins left="0.5118110236220472" right="0.1968503937007874" top="0.1968503937007874" bottom="0.984251968503937" header="0.2755905511811024" footer="0.5118110236220472"/>
  <pageSetup horizontalDpi="600" verticalDpi="600" orientation="landscape" paperSize="9" r:id="rId1"/>
  <ignoredErrors>
    <ignoredError sqref="L6 Q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6"/>
  <sheetViews>
    <sheetView zoomScalePageLayoutView="0" workbookViewId="0" topLeftCell="A52">
      <selection activeCell="B79" sqref="B79"/>
    </sheetView>
  </sheetViews>
  <sheetFormatPr defaultColWidth="8.66015625" defaultRowHeight="18"/>
  <cols>
    <col min="1" max="1" width="5.41015625" style="3" customWidth="1"/>
    <col min="2" max="12" width="9.66015625" style="3" customWidth="1"/>
    <col min="13" max="16384" width="8.83203125" style="4" customWidth="1"/>
  </cols>
  <sheetData>
    <row r="1" spans="1:38" ht="21" customHeight="1">
      <c r="A1" s="216" t="s">
        <v>12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R1" s="3"/>
      <c r="S1" s="3"/>
      <c r="AL1" s="3"/>
    </row>
    <row r="2" spans="18:38" ht="21" customHeight="1">
      <c r="R2" s="3"/>
      <c r="S2" s="3"/>
      <c r="AL2" s="3"/>
    </row>
    <row r="3" spans="1:38" ht="15.75">
      <c r="A3" s="233" t="s">
        <v>39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R3" s="3"/>
      <c r="S3" s="3"/>
      <c r="AL3" s="3"/>
    </row>
    <row r="4" spans="1:38" s="19" customFormat="1" ht="15.75">
      <c r="A4" s="18" t="s">
        <v>6</v>
      </c>
      <c r="B4" s="18" t="s">
        <v>13</v>
      </c>
      <c r="C4" s="18" t="s">
        <v>37</v>
      </c>
      <c r="D4" s="18" t="s">
        <v>38</v>
      </c>
      <c r="E4" s="18" t="s">
        <v>32</v>
      </c>
      <c r="F4" s="18" t="s">
        <v>33</v>
      </c>
      <c r="G4" s="18" t="s">
        <v>34</v>
      </c>
      <c r="H4" s="18" t="s">
        <v>35</v>
      </c>
      <c r="I4" s="18" t="s">
        <v>36</v>
      </c>
      <c r="J4" s="18" t="s">
        <v>14</v>
      </c>
      <c r="K4" s="18" t="s">
        <v>40</v>
      </c>
      <c r="L4" s="18" t="s">
        <v>15</v>
      </c>
      <c r="R4" s="20"/>
      <c r="S4" s="20"/>
      <c r="AL4" s="20"/>
    </row>
    <row r="5" spans="1:38" ht="15">
      <c r="A5" s="5" t="s">
        <v>17</v>
      </c>
      <c r="B5" s="5">
        <f>COUNTIF('12A'!$C$3:$C$47,"=0")</f>
        <v>0</v>
      </c>
      <c r="C5" s="5">
        <f>COUNTIF('12A'!$C$3:$C$47,"&lt;=1")-COUNTIF('12A'!$C$3:$C$47,"=0")</f>
        <v>0</v>
      </c>
      <c r="D5" s="5">
        <f>COUNTIF('12A'!$C$3:$C$47,"&lt;=2")-COUNTIF('12A'!$C$3:$C$47,"&lt;=1")</f>
        <v>0</v>
      </c>
      <c r="E5" s="5">
        <f>COUNTIF('12A'!$C$3:$C$47,"&lt;=3")-COUNTIF('12A'!$C$3:$C$47,"&lt;=2")</f>
        <v>0</v>
      </c>
      <c r="F5" s="5">
        <f>COUNTIF('12A'!$C$3:$C$47,"&lt;=4")-COUNTIF('12A'!$C$3:$C$47,"&lt;=3")</f>
        <v>2</v>
      </c>
      <c r="G5" s="5">
        <f>COUNTIF('12A'!$C$3:$C$47,"&lt;5")</f>
        <v>4</v>
      </c>
      <c r="H5" s="5">
        <f>COUNTIF('12A'!$C$3:$C$47,"&lt;7")-COUNTIF('12A'!$C$3:$C$47,"&lt;5")</f>
        <v>25</v>
      </c>
      <c r="I5" s="5">
        <f>COUNTIF('12A'!$C$3:$C$47,"&lt;9")-COUNTIF('12A'!$C$3:$C$47,"&lt;7")</f>
        <v>9</v>
      </c>
      <c r="J5" s="5">
        <f>COUNTIF('12A'!$C$3:$C$47,"&lt;10")-COUNTIF('12A'!$C$3:$C$47,"&lt;9")</f>
        <v>0</v>
      </c>
      <c r="K5" s="5">
        <f>COUNTIF('12A'!$C$3:$C$47,"=10")</f>
        <v>0</v>
      </c>
      <c r="L5" s="22">
        <f>G5+H5+I5+J5+K5</f>
        <v>38</v>
      </c>
      <c r="R5" s="3"/>
      <c r="S5" s="3"/>
      <c r="AL5" s="3"/>
    </row>
    <row r="6" spans="1:38" ht="15">
      <c r="A6" s="5" t="s">
        <v>18</v>
      </c>
      <c r="B6" s="5">
        <f>COUNTIF('12B'!$C$3:$C$47,"=0")</f>
        <v>0</v>
      </c>
      <c r="C6" s="5">
        <f>COUNTIF('12B'!$C$3:$C$47,"&lt;=1")-COUNTIF('12B'!$C$3:$C$47,"=0")</f>
        <v>0</v>
      </c>
      <c r="D6" s="5">
        <f>COUNTIF('12B'!$C$3:$C$47,"&lt;=2")-COUNTIF('12B'!$C$3:$C$47,"&lt;=1")</f>
        <v>0</v>
      </c>
      <c r="E6" s="5">
        <f>COUNTIF('12B'!$C$3:$C$47,"&lt;=3")-COUNTIF('12B'!$C$3:$C$47,"&lt;=2")</f>
        <v>0</v>
      </c>
      <c r="F6" s="5">
        <f>COUNTIF('12B'!$C$3:$C$47,"&lt;=4")-COUNTIF('12B'!$C$3:$C$47,"&lt;=3")</f>
        <v>0</v>
      </c>
      <c r="G6" s="5">
        <f>COUNTIF('12B'!$C$3:$C$47,"&lt;5")</f>
        <v>3</v>
      </c>
      <c r="H6" s="5">
        <f>COUNTIF('12B'!$C$3:$C$47,"&lt;7")-COUNTIF('12B'!$C$3:$C$47,"&lt;5")</f>
        <v>28</v>
      </c>
      <c r="I6" s="5">
        <f>COUNTIF('12B'!$C$3:$C$47,"&lt;9")-COUNTIF('12B'!$C$3:$C$47,"&lt;7")</f>
        <v>12</v>
      </c>
      <c r="J6" s="5">
        <f>COUNTIF('12B'!$C$3:$C$47,"&lt;10")-COUNTIF('12B'!$C$3:$C$47,"&lt;9")</f>
        <v>0</v>
      </c>
      <c r="K6" s="5">
        <f>COUNTIF('12B'!$C$3:$C$47,"=10")</f>
        <v>0</v>
      </c>
      <c r="L6" s="22">
        <f aca="true" t="shared" si="0" ref="L6:L12">G6+H6+I6+J6+K6</f>
        <v>43</v>
      </c>
      <c r="R6" s="3"/>
      <c r="S6" s="3"/>
      <c r="AL6" s="3"/>
    </row>
    <row r="7" spans="1:38" ht="15">
      <c r="A7" s="5" t="s">
        <v>19</v>
      </c>
      <c r="B7" s="5">
        <f>COUNTIF('12C'!$C$3:$C$47,"=0")</f>
        <v>0</v>
      </c>
      <c r="C7" s="5">
        <f>COUNTIF('12C'!$C$3:$C$47,"&lt;=1")-COUNTIF('12C'!$C$3:$C$47,"=0")</f>
        <v>0</v>
      </c>
      <c r="D7" s="5">
        <f>COUNTIF('12C'!$C$3:$C$47,"&lt;=2")-COUNTIF('12C'!$C$3:$C$47,"&lt;=1")</f>
        <v>0</v>
      </c>
      <c r="E7" s="5">
        <f>COUNTIF('12C'!$C$3:$C$47,"&lt;=3")-COUNTIF('12C'!$C$3:$C$47,"&lt;=2")</f>
        <v>1</v>
      </c>
      <c r="F7" s="5">
        <f>COUNTIF('12C'!$C$3:$C$47,"&lt;=4")-COUNTIF('12C'!$C$3:$C$47,"&lt;=3")</f>
        <v>1</v>
      </c>
      <c r="G7" s="5">
        <f>COUNTIF('12C'!$C$3:$C$47,"&lt;5")</f>
        <v>3</v>
      </c>
      <c r="H7" s="5">
        <f>COUNTIF('12C'!$C$3:$C$47,"&lt;7")-COUNTIF('12C'!$C$3:$C$47,"&lt;5")</f>
        <v>28</v>
      </c>
      <c r="I7" s="5">
        <f>COUNTIF('12C'!$C$3:$C$47,"&lt;9")-COUNTIF('12C'!$C$3:$C$47,"&lt;7")</f>
        <v>4</v>
      </c>
      <c r="J7" s="5">
        <f>COUNTIF('12C'!$C$3:$C$47,"&lt;10")-COUNTIF('12C'!$C$3:$C$47,"&lt;9")</f>
        <v>0</v>
      </c>
      <c r="K7" s="5">
        <f>COUNTIF('12C'!$C$3:$C$47,"=10")</f>
        <v>0</v>
      </c>
      <c r="L7" s="22">
        <f t="shared" si="0"/>
        <v>35</v>
      </c>
      <c r="R7" s="3"/>
      <c r="S7" s="3"/>
      <c r="AL7" s="3"/>
    </row>
    <row r="8" spans="1:38" ht="15">
      <c r="A8" s="5" t="s">
        <v>20</v>
      </c>
      <c r="B8" s="5">
        <f>COUNTIF('12D'!$C$3:$C$47,"=0")</f>
        <v>0</v>
      </c>
      <c r="C8" s="5">
        <f>COUNTIF('12D'!$C$3:$C$47,"&lt;=1")-COUNTIF('12D'!$C$3:$C$47,"=0")</f>
        <v>0</v>
      </c>
      <c r="D8" s="5">
        <f>COUNTIF('12D'!$C$3:$C$47,"&lt;=2")-COUNTIF('12D'!$C$3:$C$47,"&lt;=1")</f>
        <v>0</v>
      </c>
      <c r="E8" s="5">
        <f>COUNTIF('12D'!$C$3:$C$47,"&lt;=3")-COUNTIF('12D'!$C$3:$C$47,"&lt;=2")</f>
        <v>0</v>
      </c>
      <c r="F8" s="5">
        <f>COUNTIF('12D'!$C$3:$C$47,"&lt;=4")-COUNTIF('12D'!$C$3:$C$47,"&lt;=3")</f>
        <v>3</v>
      </c>
      <c r="G8" s="5">
        <f>COUNTIF('12D'!$C$3:$C$47,"&lt;5")</f>
        <v>6</v>
      </c>
      <c r="H8" s="5">
        <f>COUNTIF('12D'!$C$3:$C$47,"&lt;7")-COUNTIF('12D'!$C$3:$C$47,"&lt;5")</f>
        <v>24</v>
      </c>
      <c r="I8" s="5">
        <f>COUNTIF('12D'!$C$3:$C$47,"&lt;9")-COUNTIF('12D'!$C$3:$C$47,"&lt;7")</f>
        <v>5</v>
      </c>
      <c r="J8" s="5">
        <f>COUNTIF('12D'!$C$3:$C$47,"&lt;10")-COUNTIF('12D'!$C$3:$C$47,"&lt;9")</f>
        <v>0</v>
      </c>
      <c r="K8" s="5">
        <f>COUNTIF('12D'!$C$3:$C$47,"=10")</f>
        <v>0</v>
      </c>
      <c r="L8" s="22">
        <f t="shared" si="0"/>
        <v>35</v>
      </c>
      <c r="R8" s="3"/>
      <c r="S8" s="3"/>
      <c r="AL8" s="3"/>
    </row>
    <row r="9" spans="1:38" ht="15">
      <c r="A9" s="5" t="s">
        <v>21</v>
      </c>
      <c r="B9" s="5">
        <f>COUNTIF('12E'!$C$3:$C$47,"=0")</f>
        <v>0</v>
      </c>
      <c r="C9" s="5">
        <f>COUNTIF('12E'!$C$3:$C$47,"&lt;=1")-COUNTIF('12E'!$C$3:$C$47,"=0")</f>
        <v>0</v>
      </c>
      <c r="D9" s="5">
        <f>COUNTIF('12E'!$C$3:$C$47,"&lt;=2")-COUNTIF('12E'!$C$3:$C$47,"&lt;=1")</f>
        <v>0</v>
      </c>
      <c r="E9" s="5">
        <f>COUNTIF('12E'!$C$3:$C$47,"&lt;=3")-COUNTIF('12E'!$C$3:$C$47,"&lt;=2")</f>
        <v>2</v>
      </c>
      <c r="F9" s="5">
        <f>COUNTIF('12E'!$C$3:$C$47,"&lt;=4")-COUNTIF('12E'!$C$3:$C$47,"&lt;=3")</f>
        <v>3</v>
      </c>
      <c r="G9" s="5">
        <f>COUNTIF('12E'!$C$3:$C$47,"&lt;5")</f>
        <v>9</v>
      </c>
      <c r="H9" s="5">
        <f>COUNTIF('12E'!$C$3:$C$47,"&lt;7")-COUNTIF('12E'!$C$3:$C$47,"&lt;5")</f>
        <v>16</v>
      </c>
      <c r="I9" s="5">
        <f>COUNTIF('12E'!$C$3:$C$47,"&lt;9")-COUNTIF('12E'!$C$3:$C$47,"&lt;7")</f>
        <v>5</v>
      </c>
      <c r="J9" s="5">
        <f>COUNTIF('12E'!$C$3:$C$47,"&lt;10")-COUNTIF('12E'!$C$3:$C$47,"&lt;9")</f>
        <v>0</v>
      </c>
      <c r="K9" s="5">
        <f>COUNTIF('12E'!$C$3:$C$47,"=10")</f>
        <v>0</v>
      </c>
      <c r="L9" s="22">
        <f t="shared" si="0"/>
        <v>30</v>
      </c>
      <c r="R9" s="3"/>
      <c r="S9" s="3"/>
      <c r="AL9" s="3"/>
    </row>
    <row r="10" spans="1:38" ht="15">
      <c r="A10" s="5" t="s">
        <v>22</v>
      </c>
      <c r="B10" s="5">
        <f>COUNTIF('12G'!$C$3:$C$47,"=0")</f>
        <v>0</v>
      </c>
      <c r="C10" s="5">
        <f>COUNTIF('12G'!$C$3:$C$47,"&lt;=1")-COUNTIF('12G'!$C$3:$C$47,"=0")</f>
        <v>0</v>
      </c>
      <c r="D10" s="5">
        <f>COUNTIF('12G'!$C$3:$C$47,"&lt;=2")-COUNTIF('12G'!$C$3:$C$47,"&lt;=1")</f>
        <v>0</v>
      </c>
      <c r="E10" s="5">
        <f>COUNTIF('12G'!$C$3:$C$47,"&lt;=3")-COUNTIF('12G'!$C$3:$C$47,"&lt;=2")</f>
        <v>0</v>
      </c>
      <c r="F10" s="5">
        <f>COUNTIF('12G'!$C$3:$C$47,"&lt;=4")-COUNTIF('12G'!$C$3:$C$47,"&lt;=3")</f>
        <v>9</v>
      </c>
      <c r="G10" s="5">
        <f>COUNTIF('12G'!$C$3:$C$47,"&lt;5")</f>
        <v>10</v>
      </c>
      <c r="H10" s="5">
        <f>COUNTIF('12G'!$C$3:$C$47,"&lt;7")-COUNTIF('12G'!$C$3:$C$47,"&lt;5")</f>
        <v>16</v>
      </c>
      <c r="I10" s="5">
        <f>COUNTIF('12G'!$C$3:$C$47,"&lt;9")-COUNTIF('12G'!$C$3:$C$47,"&lt;7")</f>
        <v>3</v>
      </c>
      <c r="J10" s="5">
        <f>COUNTIF('12G'!$C$3:$C$47,"&lt;10")-COUNTIF('12G'!$C$3:$C$47,"&lt;9")</f>
        <v>0</v>
      </c>
      <c r="K10" s="5">
        <f>COUNTIF('12G'!$C$3:$C$47,"=10")</f>
        <v>0</v>
      </c>
      <c r="L10" s="22">
        <f t="shared" si="0"/>
        <v>29</v>
      </c>
      <c r="R10" s="3"/>
      <c r="S10" s="3"/>
      <c r="AL10" s="3"/>
    </row>
    <row r="11" spans="1:38" ht="15">
      <c r="A11" s="5" t="s">
        <v>23</v>
      </c>
      <c r="B11" s="5">
        <f>COUNTIF('12H'!$C$3:$C$47,"=0")</f>
        <v>0</v>
      </c>
      <c r="C11" s="5">
        <f>COUNTIF('12H'!$C$3:$C$47,"&lt;=1")-COUNTIF('12H'!$C$3:$C$47,"=0")</f>
        <v>0</v>
      </c>
      <c r="D11" s="5">
        <f>COUNTIF('12H'!$C$3:$C$47,"&lt;=2")-COUNTIF('12H'!$C$3:$C$47,"&lt;=1")</f>
        <v>0</v>
      </c>
      <c r="E11" s="5">
        <f>COUNTIF('12H'!$C$3:$C$47,"&lt;=3")-COUNTIF('12H'!$C$3:$C$47,"&lt;=2")</f>
        <v>4</v>
      </c>
      <c r="F11" s="5">
        <f>COUNTIF('12H'!$C$3:$C$47,"&lt;=4")-COUNTIF('12H'!$C$3:$C$47,"&lt;=3")</f>
        <v>3</v>
      </c>
      <c r="G11" s="5">
        <f>COUNTIF('12H'!$C$3:$C$47,"&lt;5")</f>
        <v>10</v>
      </c>
      <c r="H11" s="5">
        <f>COUNTIF('12H'!$C$3:$C$47,"&lt;7")-COUNTIF('12H'!$C$3:$C$47,"&lt;5")</f>
        <v>12</v>
      </c>
      <c r="I11" s="5">
        <f>COUNTIF('12H'!$C$3:$C$47,"&lt;9")-COUNTIF('12H'!$C$3:$C$47,"&lt;7")</f>
        <v>6</v>
      </c>
      <c r="J11" s="5">
        <f>COUNTIF('12H'!$C$3:$C$47,"&lt;10")-COUNTIF('12H'!$C$3:$C$47,"&lt;9")</f>
        <v>0</v>
      </c>
      <c r="K11" s="5">
        <f>COUNTIF('12H'!$C$3:$C$47,"=10")</f>
        <v>0</v>
      </c>
      <c r="L11" s="22">
        <f t="shared" si="0"/>
        <v>28</v>
      </c>
      <c r="R11" s="3"/>
      <c r="S11" s="3"/>
      <c r="AL11" s="3"/>
    </row>
    <row r="12" spans="1:38" ht="15">
      <c r="A12" s="5" t="s">
        <v>24</v>
      </c>
      <c r="B12" s="5">
        <f>COUNTIF('12I'!$C$3:$C$47,"=0")</f>
        <v>0</v>
      </c>
      <c r="C12" s="5">
        <f>COUNTIF('12I'!$C$3:$C$47,"&lt;=1")-COUNTIF('12I'!$C$3:$C$47,"=0")</f>
        <v>0</v>
      </c>
      <c r="D12" s="5">
        <f>COUNTIF('12I'!$C$3:$C$47,"&lt;=2")-COUNTIF('12I'!$C$3:$C$47,"&lt;=1")</f>
        <v>1</v>
      </c>
      <c r="E12" s="5">
        <f>COUNTIF('12I'!$C$3:$C$47,"&lt;=3")-COUNTIF('12I'!$C$3:$C$47,"&lt;=2")</f>
        <v>0</v>
      </c>
      <c r="F12" s="5">
        <f>COUNTIF('12I'!$C$3:$C$47,"&lt;=4")-COUNTIF('12I'!$C$3:$C$47,"&lt;=3")</f>
        <v>3</v>
      </c>
      <c r="G12" s="5">
        <f>COUNTIF('12I'!$C$3:$C$47,"&lt;5")</f>
        <v>6</v>
      </c>
      <c r="H12" s="5">
        <f>COUNTIF('12I'!$C$3:$C$47,"&lt;7")-COUNTIF('12I'!$C$3:$C$47,"&lt;5")</f>
        <v>19</v>
      </c>
      <c r="I12" s="5">
        <f>COUNTIF('12I'!$C$3:$C$47,"&lt;9")-COUNTIF('12I'!$C$3:$C$47,"&lt;7")</f>
        <v>4</v>
      </c>
      <c r="J12" s="5">
        <f>COUNTIF('12I'!$C$3:$C$47,"&lt;10")-COUNTIF('12I'!$C$3:$C$47,"&lt;9")</f>
        <v>0</v>
      </c>
      <c r="K12" s="5">
        <f>COUNTIF('12I'!$C$3:$C$47,"=10")</f>
        <v>0</v>
      </c>
      <c r="L12" s="22">
        <f t="shared" si="0"/>
        <v>29</v>
      </c>
      <c r="R12" s="3"/>
      <c r="S12" s="3"/>
      <c r="AL12" s="3"/>
    </row>
    <row r="13" spans="1:38" ht="15.75">
      <c r="A13" s="18" t="s">
        <v>4</v>
      </c>
      <c r="B13" s="18">
        <f>SUM(B5:B12)</f>
        <v>0</v>
      </c>
      <c r="C13" s="18">
        <f aca="true" t="shared" si="1" ref="C13:L13">SUM(C5:C12)</f>
        <v>0</v>
      </c>
      <c r="D13" s="18">
        <f t="shared" si="1"/>
        <v>1</v>
      </c>
      <c r="E13" s="18">
        <f t="shared" si="1"/>
        <v>7</v>
      </c>
      <c r="F13" s="18">
        <f t="shared" si="1"/>
        <v>24</v>
      </c>
      <c r="G13" s="18">
        <f t="shared" si="1"/>
        <v>51</v>
      </c>
      <c r="H13" s="18">
        <f t="shared" si="1"/>
        <v>168</v>
      </c>
      <c r="I13" s="18">
        <f t="shared" si="1"/>
        <v>48</v>
      </c>
      <c r="J13" s="18">
        <f t="shared" si="1"/>
        <v>0</v>
      </c>
      <c r="K13" s="18">
        <f t="shared" si="1"/>
        <v>0</v>
      </c>
      <c r="L13" s="18">
        <f t="shared" si="1"/>
        <v>267</v>
      </c>
      <c r="R13" s="3"/>
      <c r="S13" s="3"/>
      <c r="AL13" s="3"/>
    </row>
    <row r="15" spans="1:12" ht="15.75">
      <c r="A15" s="233" t="s">
        <v>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1:12" ht="15.75">
      <c r="A16" s="18" t="s">
        <v>6</v>
      </c>
      <c r="B16" s="18" t="s">
        <v>13</v>
      </c>
      <c r="C16" s="18" t="s">
        <v>37</v>
      </c>
      <c r="D16" s="18" t="s">
        <v>38</v>
      </c>
      <c r="E16" s="18" t="s">
        <v>32</v>
      </c>
      <c r="F16" s="18" t="s">
        <v>33</v>
      </c>
      <c r="G16" s="18" t="s">
        <v>34</v>
      </c>
      <c r="H16" s="18" t="s">
        <v>35</v>
      </c>
      <c r="I16" s="18" t="s">
        <v>36</v>
      </c>
      <c r="J16" s="18" t="s">
        <v>14</v>
      </c>
      <c r="K16" s="18" t="s">
        <v>40</v>
      </c>
      <c r="L16" s="18" t="s">
        <v>15</v>
      </c>
    </row>
    <row r="17" spans="1:12" ht="15">
      <c r="A17" s="5" t="s">
        <v>17</v>
      </c>
      <c r="B17" s="5">
        <f>COUNTIF('12A'!$D$3:$D$47,"=0")</f>
        <v>0</v>
      </c>
      <c r="C17" s="5">
        <f>COUNTIF('12A'!$D$3:$D$47,"&lt;=1")-COUNTIF('12A'!$D$3:$D$47,"=0")</f>
        <v>0</v>
      </c>
      <c r="D17" s="5">
        <f>COUNTIF('12A'!$D$3:$D$47,"&lt;=2")-COUNTIF('12A'!$D$3:$D$47,"&lt;=1")</f>
        <v>0</v>
      </c>
      <c r="E17" s="5">
        <f>COUNTIF('12A'!$D$3:$D$47,"&lt;=3")-COUNTIF('12A'!$D$3:$D$47,"&lt;=2")</f>
        <v>1</v>
      </c>
      <c r="F17" s="5">
        <f>COUNTIF('12A'!$D$3:$D$47,"&lt;=4")-COUNTIF('12A'!$D$3:$D$47,"&lt;=3")</f>
        <v>1</v>
      </c>
      <c r="G17" s="5">
        <f>COUNTIF('12A'!$D$3:$D$47,"&lt;5")</f>
        <v>2</v>
      </c>
      <c r="H17" s="5">
        <f>COUNTIF('12A'!$D$3:$D$47,"&lt;7")-COUNTIF('12A'!$D$3:$D$47,"&lt;5")</f>
        <v>11</v>
      </c>
      <c r="I17" s="5">
        <f>COUNTIF('12A'!$D$3:$D$47,"&lt;9")-COUNTIF('12A'!$D$3:$D$47,"&lt;7")</f>
        <v>21</v>
      </c>
      <c r="J17" s="5">
        <f>COUNTIF('12A'!$D$3:$D$47,"&lt;10")-COUNTIF('12A'!$D$3:$D$47,"&lt;9")</f>
        <v>4</v>
      </c>
      <c r="K17" s="5">
        <f>COUNTIF('12A'!$D$3:$D$47,"=10")</f>
        <v>0</v>
      </c>
      <c r="L17" s="22">
        <f>G17+H17+I17+J17+K17</f>
        <v>38</v>
      </c>
    </row>
    <row r="18" spans="1:12" ht="15">
      <c r="A18" s="5" t="s">
        <v>18</v>
      </c>
      <c r="B18" s="5">
        <f>COUNTIF('12B'!$D$3:$D$47,"=0")</f>
        <v>0</v>
      </c>
      <c r="C18" s="5">
        <f>COUNTIF('12B'!$D$3:$D$47,"&lt;=1")-COUNTIF('12B'!$D$3:$D$47,"=0")</f>
        <v>0</v>
      </c>
      <c r="D18" s="5">
        <f>COUNTIF('12B'!$D$3:$D$47,"&lt;=2")-COUNTIF('12B'!$D$3:$D$47,"&lt;=1")</f>
        <v>0</v>
      </c>
      <c r="E18" s="5">
        <f>COUNTIF('12B'!$D$3:$D$47,"&lt;=3")-COUNTIF('12B'!$D$3:$D$47,"&lt;=2")</f>
        <v>0</v>
      </c>
      <c r="F18" s="5">
        <f>COUNTIF('12B'!$D$3:$D$47,"&lt;=4")-COUNTIF('12B'!$D$3:$D$47,"&lt;=3")</f>
        <v>1</v>
      </c>
      <c r="G18" s="5">
        <f>COUNTIF('12B'!$D$3:$D$47,"&lt;5")</f>
        <v>2</v>
      </c>
      <c r="H18" s="5">
        <f>COUNTIF('12B'!$D$3:$D$47,"&lt;7")-COUNTIF('12B'!$D$3:$D$47,"&lt;5")</f>
        <v>12</v>
      </c>
      <c r="I18" s="5">
        <f>COUNTIF('12B'!$D$3:$D$47,"&lt;9")-COUNTIF('12B'!$D$3:$D$47,"&lt;7")</f>
        <v>27</v>
      </c>
      <c r="J18" s="5">
        <f>COUNTIF('12B'!$D$3:$D$47,"&lt;10")-COUNTIF('12B'!$D$3:$D$47,"&lt;9")</f>
        <v>2</v>
      </c>
      <c r="K18" s="5">
        <f>COUNTIF('12B'!$D$3:$D$47,"=10")</f>
        <v>0</v>
      </c>
      <c r="L18" s="22">
        <f aca="true" t="shared" si="2" ref="L18:L24">G18+H18+I18+J18+K18</f>
        <v>43</v>
      </c>
    </row>
    <row r="19" spans="1:12" ht="15">
      <c r="A19" s="5" t="s">
        <v>19</v>
      </c>
      <c r="B19" s="5">
        <f>COUNTIF('12C'!$D$3:$D$47,"=0")</f>
        <v>0</v>
      </c>
      <c r="C19" s="5">
        <f>COUNTIF('12C'!$D$3:$D$47,"&lt;=1")-COUNTIF('12C'!$D$3:$D$47,"=0")</f>
        <v>0</v>
      </c>
      <c r="D19" s="5">
        <f>COUNTIF('12C'!$D$3:$D$47,"&lt;=2")-COUNTIF('12C'!$D$3:$D$47,"&lt;=1")</f>
        <v>0</v>
      </c>
      <c r="E19" s="5">
        <f>COUNTIF('12C'!$D$3:$D$47,"&lt;=3")-COUNTIF('12C'!$D$3:$D$47,"&lt;=2")</f>
        <v>0</v>
      </c>
      <c r="F19" s="5">
        <f>COUNTIF('12C'!$D$3:$D$47,"&lt;=4")-COUNTIF('12C'!$D$3:$D$47,"&lt;=3")</f>
        <v>0</v>
      </c>
      <c r="G19" s="5">
        <f>COUNTIF('12C'!$D$3:$D$47,"&lt;5")</f>
        <v>1</v>
      </c>
      <c r="H19" s="5">
        <f>COUNTIF('12C'!$D$3:$D$47,"&lt;7")-COUNTIF('12C'!$D$3:$D$47,"&lt;5")</f>
        <v>14</v>
      </c>
      <c r="I19" s="5">
        <f>COUNTIF('12C'!$D$3:$D$47,"&lt;9")-COUNTIF('12C'!$D$3:$D$47,"&lt;7")</f>
        <v>20</v>
      </c>
      <c r="J19" s="5">
        <f>COUNTIF('12C'!$D$3:$D$47,"&lt;10")-COUNTIF('12C'!$D$3:$D$47,"&lt;9")</f>
        <v>0</v>
      </c>
      <c r="K19" s="5">
        <f>COUNTIF('12C'!$D$3:$D$47,"=10")</f>
        <v>0</v>
      </c>
      <c r="L19" s="22">
        <f t="shared" si="2"/>
        <v>35</v>
      </c>
    </row>
    <row r="20" spans="1:12" ht="15">
      <c r="A20" s="5" t="s">
        <v>20</v>
      </c>
      <c r="B20" s="5">
        <f>COUNTIF('12D'!$D$3:$D$47,"=0")</f>
        <v>1</v>
      </c>
      <c r="C20" s="5">
        <f>COUNTIF('12D'!$D$3:$D$47,"&lt;=1")-COUNTIF('12D'!$D$3:$D$47,"=0")</f>
        <v>0</v>
      </c>
      <c r="D20" s="5">
        <f>COUNTIF('12D'!$D$3:$D$47,"&lt;=2")-COUNTIF('12D'!$D$3:$D$47,"&lt;=1")</f>
        <v>0</v>
      </c>
      <c r="E20" s="5">
        <f>COUNTIF('12D'!$D$3:$D$47,"&lt;=3")-COUNTIF('12D'!$D$3:$D$47,"&lt;=2")</f>
        <v>2</v>
      </c>
      <c r="F20" s="5">
        <f>COUNTIF('12D'!$D$3:$D$47,"&lt;=4")-COUNTIF('12D'!$D$3:$D$47,"&lt;=3")</f>
        <v>5</v>
      </c>
      <c r="G20" s="5">
        <f>COUNTIF('12D'!$D$3:$D$47,"&lt;5")</f>
        <v>12</v>
      </c>
      <c r="H20" s="5">
        <f>COUNTIF('12D'!$D$3:$D$47,"&lt;7")-COUNTIF('12D'!$D$3:$D$47,"&lt;5")</f>
        <v>21</v>
      </c>
      <c r="I20" s="5">
        <f>COUNTIF('12D'!$D$3:$D$47,"&lt;9")-COUNTIF('12D'!$D$3:$D$47,"&lt;7")</f>
        <v>3</v>
      </c>
      <c r="J20" s="5">
        <f>COUNTIF('12D'!$D$3:$D$47,"&lt;10")-COUNTIF('12D'!$D$3:$D$47,"&lt;9")</f>
        <v>0</v>
      </c>
      <c r="K20" s="5">
        <f>COUNTIF('12D'!$D$3:$D$47,"=10")</f>
        <v>0</v>
      </c>
      <c r="L20" s="22">
        <f t="shared" si="2"/>
        <v>36</v>
      </c>
    </row>
    <row r="21" spans="1:12" ht="15">
      <c r="A21" s="5" t="s">
        <v>21</v>
      </c>
      <c r="B21" s="5">
        <f>COUNTIF('12E'!$D$3:$D$47,"=0")</f>
        <v>0</v>
      </c>
      <c r="C21" s="5">
        <f>COUNTIF('12E'!$D$3:$D$47,"&lt;=1")-COUNTIF('12E'!$D$3:$D$47,"=0")</f>
        <v>0</v>
      </c>
      <c r="D21" s="5">
        <f>COUNTIF('12E'!$D$3:$D$47,"&lt;=2")-COUNTIF('12E'!$D$3:$D$47,"&lt;=1")</f>
        <v>0</v>
      </c>
      <c r="E21" s="5">
        <f>COUNTIF('12E'!$D$3:$D$47,"&lt;=3")-COUNTIF('12E'!$D$3:$D$47,"&lt;=2")</f>
        <v>3</v>
      </c>
      <c r="F21" s="5">
        <f>COUNTIF('12E'!$D$3:$D$47,"&lt;=4")-COUNTIF('12E'!$D$3:$D$47,"&lt;=3")</f>
        <v>10</v>
      </c>
      <c r="G21" s="5">
        <f>COUNTIF('12E'!$D$3:$D$47,"&lt;5")</f>
        <v>14</v>
      </c>
      <c r="H21" s="5">
        <f>COUNTIF('12E'!$D$3:$D$47,"&lt;7")-COUNTIF('12E'!$D$3:$D$47,"&lt;5")</f>
        <v>14</v>
      </c>
      <c r="I21" s="5">
        <f>COUNTIF('12E'!$D$3:$D$47,"&lt;9")-COUNTIF('12E'!$D$3:$D$47,"&lt;7")</f>
        <v>2</v>
      </c>
      <c r="J21" s="5">
        <f>COUNTIF('12E'!$D$3:$D$47,"&lt;10")-COUNTIF('12E'!$D$3:$D$47,"&lt;9")</f>
        <v>0</v>
      </c>
      <c r="K21" s="5">
        <f>COUNTIF('12E'!$D$3:$D$47,"=10")</f>
        <v>0</v>
      </c>
      <c r="L21" s="22">
        <f t="shared" si="2"/>
        <v>30</v>
      </c>
    </row>
    <row r="22" spans="1:12" ht="15">
      <c r="A22" s="5" t="s">
        <v>22</v>
      </c>
      <c r="B22" s="5">
        <f>COUNTIF('12G'!$D$3:$D$47,"=0")</f>
        <v>0</v>
      </c>
      <c r="C22" s="5">
        <f>COUNTIF('12G'!$D$3:$D$47,"&lt;=1")-COUNTIF('12G'!$D$3:$D$47,"=0")</f>
        <v>0</v>
      </c>
      <c r="D22" s="5">
        <f>COUNTIF('12G'!$D$3:$D$47,"&lt;=2")-COUNTIF('12G'!$D$3:$D$47,"&lt;=1")</f>
        <v>0</v>
      </c>
      <c r="E22" s="5">
        <f>COUNTIF('12G'!$D$3:$D$47,"&lt;=3")-COUNTIF('12G'!$D$3:$D$47,"&lt;=2")</f>
        <v>3</v>
      </c>
      <c r="F22" s="5">
        <f>COUNTIF('12G'!$D$3:$D$47,"&lt;=4")-COUNTIF('12G'!$D$3:$D$47,"&lt;=3")</f>
        <v>7</v>
      </c>
      <c r="G22" s="5">
        <f>COUNTIF('12G'!$D$3:$D$47,"&lt;5")</f>
        <v>19</v>
      </c>
      <c r="H22" s="5">
        <f>COUNTIF('12G'!$D$3:$D$47,"&lt;7")-COUNTIF('12G'!$D$3:$D$47,"&lt;5")</f>
        <v>9</v>
      </c>
      <c r="I22" s="5">
        <f>COUNTIF('12G'!$D$3:$D$47,"&lt;9")-COUNTIF('12G'!$D$3:$D$47,"&lt;7")</f>
        <v>1</v>
      </c>
      <c r="J22" s="5">
        <f>COUNTIF('12G'!$D$3:$D$47,"&lt;10")-COUNTIF('12G'!$D$3:$D$47,"&lt;9")</f>
        <v>0</v>
      </c>
      <c r="K22" s="5">
        <f>COUNTIF('12G'!$D$3:$D$47,"=10")</f>
        <v>0</v>
      </c>
      <c r="L22" s="22">
        <f t="shared" si="2"/>
        <v>29</v>
      </c>
    </row>
    <row r="23" spans="1:12" ht="15">
      <c r="A23" s="5" t="s">
        <v>23</v>
      </c>
      <c r="B23" s="5">
        <f>COUNTIF('12H'!$D$3:$D$47,"=0")</f>
        <v>0</v>
      </c>
      <c r="C23" s="5">
        <f>COUNTIF('12H'!$D$3:$D$47,"&lt;=1")-COUNTIF('12H'!$D$3:$D$47,"=0")</f>
        <v>0</v>
      </c>
      <c r="D23" s="5">
        <f>COUNTIF('12H'!$D$3:$D$47,"&lt;=2")-COUNTIF('12H'!$D$3:$D$47,"&lt;=1")</f>
        <v>0</v>
      </c>
      <c r="E23" s="5">
        <f>COUNTIF('12H'!$D$3:$D$47,"&lt;=3")-COUNTIF('12H'!$D$3:$D$47,"&lt;=2")</f>
        <v>1</v>
      </c>
      <c r="F23" s="5">
        <f>COUNTIF('12H'!$D$3:$D$47,"&lt;=4")-COUNTIF('12H'!$D$3:$D$47,"&lt;=3")</f>
        <v>13</v>
      </c>
      <c r="G23" s="5">
        <f>COUNTIF('12H'!$D$3:$D$47,"&lt;5")</f>
        <v>18</v>
      </c>
      <c r="H23" s="5">
        <f>COUNTIF('12H'!$D$3:$D$47,"&lt;7")-COUNTIF('12H'!$D$3:$D$47,"&lt;5")</f>
        <v>9</v>
      </c>
      <c r="I23" s="5">
        <f>COUNTIF('12H'!$D$3:$D$47,"&lt;9")-COUNTIF('12H'!$D$3:$D$47,"&lt;7")</f>
        <v>1</v>
      </c>
      <c r="J23" s="5">
        <f>COUNTIF('12H'!$D$3:$D$47,"&lt;10")-COUNTIF('12H'!$D$3:$D$47,"&lt;9")</f>
        <v>0</v>
      </c>
      <c r="K23" s="5">
        <f>COUNTIF('12H'!$D$3:$D$47,"=10")</f>
        <v>0</v>
      </c>
      <c r="L23" s="22">
        <f t="shared" si="2"/>
        <v>28</v>
      </c>
    </row>
    <row r="24" spans="1:12" ht="15">
      <c r="A24" s="5" t="s">
        <v>24</v>
      </c>
      <c r="B24" s="5">
        <f>COUNTIF('12I'!$D$3:$D$47,"=0")</f>
        <v>0</v>
      </c>
      <c r="C24" s="5">
        <f>COUNTIF('12I'!$D$3:$D$47,"&lt;=1")-COUNTIF('12I'!$D$3:$D$47,"=0")</f>
        <v>0</v>
      </c>
      <c r="D24" s="5">
        <f>COUNTIF('12I'!$D$3:$D$47,"&lt;=2")-COUNTIF('12I'!$D$3:$D$47,"&lt;=1")</f>
        <v>0</v>
      </c>
      <c r="E24" s="5">
        <f>COUNTIF('12I'!$D$3:$D$47,"&lt;=3")-COUNTIF('12I'!$D$3:$D$47,"&lt;=2")</f>
        <v>3</v>
      </c>
      <c r="F24" s="5">
        <f>COUNTIF('12I'!$D$3:$D$47,"&lt;=4")-COUNTIF('12I'!$D$3:$D$47,"&lt;=3")</f>
        <v>7</v>
      </c>
      <c r="G24" s="5">
        <f>COUNTIF('12I'!$D$3:$D$47,"&lt;5")</f>
        <v>17</v>
      </c>
      <c r="H24" s="5">
        <f>COUNTIF('12I'!$D$3:$D$47,"&lt;7")-COUNTIF('12I'!$D$3:$D$47,"&lt;5")</f>
        <v>11</v>
      </c>
      <c r="I24" s="5">
        <f>COUNTIF('12I'!$D$3:$D$47,"&lt;9")-COUNTIF('12I'!$D$3:$D$47,"&lt;7")</f>
        <v>1</v>
      </c>
      <c r="J24" s="5">
        <f>COUNTIF('12I'!$D$3:$D$47,"&lt;10")-COUNTIF('12I'!$D$3:$D$47,"&lt;9")</f>
        <v>0</v>
      </c>
      <c r="K24" s="5">
        <f>COUNTIF('12I'!$D$3:$D$47,"=10")</f>
        <v>0</v>
      </c>
      <c r="L24" s="22">
        <f t="shared" si="2"/>
        <v>29</v>
      </c>
    </row>
    <row r="25" spans="1:12" ht="15.75">
      <c r="A25" s="18" t="s">
        <v>4</v>
      </c>
      <c r="B25" s="18">
        <f>SUM(B17:B24)</f>
        <v>1</v>
      </c>
      <c r="C25" s="18">
        <f aca="true" t="shared" si="3" ref="C25:L25">SUM(C17:C24)</f>
        <v>0</v>
      </c>
      <c r="D25" s="18">
        <f t="shared" si="3"/>
        <v>0</v>
      </c>
      <c r="E25" s="18">
        <f t="shared" si="3"/>
        <v>13</v>
      </c>
      <c r="F25" s="18">
        <f t="shared" si="3"/>
        <v>44</v>
      </c>
      <c r="G25" s="18">
        <f t="shared" si="3"/>
        <v>85</v>
      </c>
      <c r="H25" s="18">
        <f t="shared" si="3"/>
        <v>101</v>
      </c>
      <c r="I25" s="18">
        <f t="shared" si="3"/>
        <v>76</v>
      </c>
      <c r="J25" s="18">
        <f t="shared" si="3"/>
        <v>6</v>
      </c>
      <c r="K25" s="18">
        <f t="shared" si="3"/>
        <v>0</v>
      </c>
      <c r="L25" s="18">
        <f t="shared" si="3"/>
        <v>268</v>
      </c>
    </row>
    <row r="26" spans="1:12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5.75">
      <c r="A27" s="233" t="s">
        <v>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5"/>
    </row>
    <row r="28" spans="1:12" ht="15.75">
      <c r="A28" s="18" t="s">
        <v>6</v>
      </c>
      <c r="B28" s="18" t="s">
        <v>13</v>
      </c>
      <c r="C28" s="18" t="s">
        <v>37</v>
      </c>
      <c r="D28" s="18" t="s">
        <v>38</v>
      </c>
      <c r="E28" s="18" t="s">
        <v>32</v>
      </c>
      <c r="F28" s="18" t="s">
        <v>33</v>
      </c>
      <c r="G28" s="18" t="s">
        <v>34</v>
      </c>
      <c r="H28" s="18" t="s">
        <v>35</v>
      </c>
      <c r="I28" s="18" t="s">
        <v>36</v>
      </c>
      <c r="J28" s="18" t="s">
        <v>14</v>
      </c>
      <c r="K28" s="18" t="s">
        <v>40</v>
      </c>
      <c r="L28" s="18" t="s">
        <v>15</v>
      </c>
    </row>
    <row r="29" spans="1:12" ht="15">
      <c r="A29" s="5" t="s">
        <v>17</v>
      </c>
      <c r="B29" s="5">
        <f>COUNTIF('12A'!$E$3:$E$47,"=0")</f>
        <v>0</v>
      </c>
      <c r="C29" s="5">
        <f>COUNTIF('12A'!$E$3:$E$47,"&lt;=1")-COUNTIF('12A'!$E$3:$E$47,"=0")</f>
        <v>0</v>
      </c>
      <c r="D29" s="5">
        <f>COUNTIF('12A'!$E$3:$E$47,"&lt;=2")-COUNTIF('12A'!$E$3:$E$47,"&lt;=1")</f>
        <v>0</v>
      </c>
      <c r="E29" s="5">
        <f>COUNTIF('12A'!$E$3:$E$47,"&lt;=3")-COUNTIF('12A'!$E$3:$E$47,"&lt;=2")</f>
        <v>8</v>
      </c>
      <c r="F29" s="5">
        <f>COUNTIF('12A'!$E$3:$E$47,"&lt;=4")-COUNTIF('12A'!$E$3:$E$47,"&lt;=3")</f>
        <v>7</v>
      </c>
      <c r="G29" s="5">
        <f>COUNTIF('12A'!$E$3:$E$47,"&lt;5")</f>
        <v>16</v>
      </c>
      <c r="H29" s="5">
        <f>COUNTIF('12A'!$E$3:$E$47,"&lt;7")-COUNTIF('12A'!$E$3:$E$47,"&lt;5")</f>
        <v>18</v>
      </c>
      <c r="I29" s="5">
        <f>COUNTIF('12A'!$E$3:$E$47,"&lt;9")-COUNTIF('12A'!$E$3:$E$47,"&lt;7")</f>
        <v>4</v>
      </c>
      <c r="J29" s="5">
        <f>COUNTIF('12A'!$E$3:$E$47,"&lt;10")-COUNTIF('12A'!$E$3:$E$47,"&lt;9")</f>
        <v>0</v>
      </c>
      <c r="K29" s="5">
        <f>COUNTIF('12A'!$E$3:$E$47,"=10")</f>
        <v>0</v>
      </c>
      <c r="L29" s="22">
        <f>G29+H29+I29+J29+K29</f>
        <v>38</v>
      </c>
    </row>
    <row r="30" spans="1:12" ht="15">
      <c r="A30" s="5" t="s">
        <v>18</v>
      </c>
      <c r="B30" s="5">
        <f>COUNTIF('12B'!$E$3:$E$47,"=0")</f>
        <v>0</v>
      </c>
      <c r="C30" s="5">
        <f>COUNTIF('12B'!$E$3:$E$47,"&lt;=1")-COUNTIF('12B'!$E$3:$E$47,"=0")</f>
        <v>0</v>
      </c>
      <c r="D30" s="5">
        <f>COUNTIF('12B'!$E$3:$E$47,"&lt;=2")-COUNTIF('12B'!$E$3:$E$47,"&lt;=1")</f>
        <v>0</v>
      </c>
      <c r="E30" s="5">
        <f>COUNTIF('12B'!$E$3:$E$47,"&lt;=3")-COUNTIF('12B'!$E$3:$E$47,"&lt;=2")</f>
        <v>2</v>
      </c>
      <c r="F30" s="5">
        <f>COUNTIF('12B'!$E$3:$E$47,"&lt;=4")-COUNTIF('12B'!$E$3:$E$47,"&lt;=3")</f>
        <v>8</v>
      </c>
      <c r="G30" s="5">
        <f>COUNTIF('12B'!$E$3:$E$47,"&lt;5")</f>
        <v>14</v>
      </c>
      <c r="H30" s="5">
        <f>COUNTIF('12B'!$E$3:$E$47,"&lt;7")-COUNTIF('12B'!$E$3:$E$47,"&lt;5")</f>
        <v>20</v>
      </c>
      <c r="I30" s="5">
        <f>COUNTIF('12B'!$E$3:$E$47,"&lt;9")-COUNTIF('12B'!$E$3:$E$47,"&lt;7")</f>
        <v>8</v>
      </c>
      <c r="J30" s="5">
        <f>COUNTIF('12B'!$E$3:$E$47,"&lt;10")-COUNTIF('12B'!$E$3:$E$47,"&lt;9")</f>
        <v>1</v>
      </c>
      <c r="K30" s="5">
        <f>COUNTIF('12B'!$E$3:$E$47,"=10")</f>
        <v>0</v>
      </c>
      <c r="L30" s="22">
        <f aca="true" t="shared" si="4" ref="L30:L36">G30+H30+I30+J30+K30</f>
        <v>43</v>
      </c>
    </row>
    <row r="31" spans="1:12" ht="15">
      <c r="A31" s="5" t="s">
        <v>19</v>
      </c>
      <c r="B31" s="5">
        <f>COUNTIF('12C'!$E$3:$E$47,"=0")</f>
        <v>0</v>
      </c>
      <c r="C31" s="5">
        <f>COUNTIF('12C'!$E$3:$E$47,"&lt;=1")-COUNTIF('12C'!$E$3:$E$47,"=0")</f>
        <v>0</v>
      </c>
      <c r="D31" s="5">
        <f>COUNTIF('12C'!$E$3:$E$47,"&lt;=2")-COUNTIF('12C'!$E$3:$E$47,"&lt;=1")</f>
        <v>0</v>
      </c>
      <c r="E31" s="5">
        <f>COUNTIF('12C'!$E$3:$E$47,"&lt;=3")-COUNTIF('12C'!$E$3:$E$47,"&lt;=2")</f>
        <v>4</v>
      </c>
      <c r="F31" s="5">
        <f>COUNTIF('12C'!$E$3:$E$47,"&lt;=4")-COUNTIF('12C'!$E$3:$E$47,"&lt;=3")</f>
        <v>11</v>
      </c>
      <c r="G31" s="5">
        <f>COUNTIF('12C'!$E$3:$E$47,"&lt;5")</f>
        <v>21</v>
      </c>
      <c r="H31" s="5">
        <f>COUNTIF('12C'!$E$3:$E$47,"&lt;7")-COUNTIF('12C'!$E$3:$E$47,"&lt;5")</f>
        <v>14</v>
      </c>
      <c r="I31" s="5">
        <f>COUNTIF('12C'!$E$3:$E$47,"&lt;9")-COUNTIF('12C'!$E$3:$E$47,"&lt;7")</f>
        <v>0</v>
      </c>
      <c r="J31" s="5">
        <f>COUNTIF('12C'!$E$3:$E$47,"&lt;10")-COUNTIF('12C'!$E$3:$E$47,"&lt;9")</f>
        <v>0</v>
      </c>
      <c r="K31" s="5">
        <f>COUNTIF('12C'!$E$3:$E$47,"=10")</f>
        <v>0</v>
      </c>
      <c r="L31" s="22">
        <f t="shared" si="4"/>
        <v>35</v>
      </c>
    </row>
    <row r="32" spans="1:12" ht="15">
      <c r="A32" s="5" t="s">
        <v>20</v>
      </c>
      <c r="B32" s="5">
        <f>COUNTIF('12D'!$E$3:$E$47,"=0")</f>
        <v>1</v>
      </c>
      <c r="C32" s="5">
        <f>COUNTIF('12D'!$E$3:$E$47,"&lt;=1")-COUNTIF('12D'!$E$3:$E$47,"=0")</f>
        <v>0</v>
      </c>
      <c r="D32" s="5">
        <f>COUNTIF('12D'!$E$3:$E$47,"&lt;=2")-COUNTIF('12D'!$E$3:$E$47,"&lt;=1")</f>
        <v>1</v>
      </c>
      <c r="E32" s="5">
        <f>COUNTIF('12D'!$E$3:$E$47,"&lt;=3")-COUNTIF('12D'!$E$3:$E$47,"&lt;=2")</f>
        <v>1</v>
      </c>
      <c r="F32" s="5">
        <f>COUNTIF('12D'!$E$3:$E$47,"&lt;=4")-COUNTIF('12D'!$E$3:$E$47,"&lt;=3")</f>
        <v>17</v>
      </c>
      <c r="G32" s="5">
        <f>COUNTIF('12D'!$E$3:$E$47,"&lt;5")</f>
        <v>24</v>
      </c>
      <c r="H32" s="5">
        <f>COUNTIF('12D'!$E$3:$E$47,"&lt;7")-COUNTIF('12D'!$E$3:$E$47,"&lt;5")</f>
        <v>11</v>
      </c>
      <c r="I32" s="5">
        <f>COUNTIF('12D'!$E$3:$E$47,"&lt;9")-COUNTIF('12D'!$E$3:$E$47,"&lt;7")</f>
        <v>1</v>
      </c>
      <c r="J32" s="5">
        <f>COUNTIF('12D'!$E$3:$E$47,"&lt;10")-COUNTIF('12D'!$E$3:$E$47,"&lt;9")</f>
        <v>0</v>
      </c>
      <c r="K32" s="5">
        <f>COUNTIF('12D'!$E$3:$E$47,"=10")</f>
        <v>0</v>
      </c>
      <c r="L32" s="22">
        <f t="shared" si="4"/>
        <v>36</v>
      </c>
    </row>
    <row r="33" spans="1:12" ht="15">
      <c r="A33" s="5" t="s">
        <v>21</v>
      </c>
      <c r="B33" s="5">
        <f>COUNTIF('12E'!$E$3:$E$47,"=0")</f>
        <v>0</v>
      </c>
      <c r="C33" s="5">
        <f>COUNTIF('12E'!$E$3:$E$47,"&lt;=1")-COUNTIF('12E'!$E$3:$E$47,"=0")</f>
        <v>0</v>
      </c>
      <c r="D33" s="5">
        <f>COUNTIF('12E'!$E$3:$E$47,"&lt;=2")-COUNTIF('12E'!$E$3:$E$47,"&lt;=1")</f>
        <v>0</v>
      </c>
      <c r="E33" s="5">
        <f>COUNTIF('12E'!$E$3:$E$47,"&lt;=3")-COUNTIF('12E'!$E$3:$E$47,"&lt;=2")</f>
        <v>7</v>
      </c>
      <c r="F33" s="5">
        <f>COUNTIF('12E'!$E$3:$E$47,"&lt;=4")-COUNTIF('12E'!$E$3:$E$47,"&lt;=3")</f>
        <v>14</v>
      </c>
      <c r="G33" s="5">
        <f>COUNTIF('12E'!$E$3:$E$47,"&lt;5")</f>
        <v>28</v>
      </c>
      <c r="H33" s="5">
        <f>COUNTIF('12E'!$E$3:$E$47,"&lt;7")-COUNTIF('12E'!$E$3:$E$47,"&lt;5")</f>
        <v>2</v>
      </c>
      <c r="I33" s="5">
        <f>COUNTIF('12E'!$E$3:$E$47,"&lt;9")-COUNTIF('12E'!$E$3:$E$47,"&lt;7")</f>
        <v>0</v>
      </c>
      <c r="J33" s="5">
        <f>COUNTIF('12E'!$E$3:$E$47,"&lt;10")-COUNTIF('12E'!$E$3:$E$47,"&lt;9")</f>
        <v>0</v>
      </c>
      <c r="K33" s="5">
        <f>COUNTIF('12E'!$E$3:$E$47,"=10")</f>
        <v>0</v>
      </c>
      <c r="L33" s="22">
        <f t="shared" si="4"/>
        <v>30</v>
      </c>
    </row>
    <row r="34" spans="1:12" ht="15">
      <c r="A34" s="5" t="s">
        <v>22</v>
      </c>
      <c r="B34" s="5">
        <f>COUNTIF('12G'!$E$3:$E$47,"=0")</f>
        <v>0</v>
      </c>
      <c r="C34" s="5">
        <f>COUNTIF('12G'!$E$3:$E$47,"&lt;=1")-COUNTIF('12G'!$E$3:$E$47,"=0")</f>
        <v>0</v>
      </c>
      <c r="D34" s="5">
        <f>COUNTIF('12G'!$E$3:$E$47,"&lt;=2")-COUNTIF('12G'!$E$3:$E$47,"&lt;=1")</f>
        <v>3</v>
      </c>
      <c r="E34" s="5">
        <f>COUNTIF('12G'!$E$3:$E$47,"&lt;=3")-COUNTIF('12G'!$E$3:$E$47,"&lt;=2")</f>
        <v>9</v>
      </c>
      <c r="F34" s="5">
        <f>COUNTIF('12G'!$E$3:$E$47,"&lt;=4")-COUNTIF('12G'!$E$3:$E$47,"&lt;=3")</f>
        <v>14</v>
      </c>
      <c r="G34" s="5">
        <f>COUNTIF('12G'!$E$3:$E$47,"&lt;5")</f>
        <v>28</v>
      </c>
      <c r="H34" s="5">
        <f>COUNTIF('12G'!$E$3:$E$47,"&lt;7")-COUNTIF('12G'!$E$3:$E$47,"&lt;5")</f>
        <v>1</v>
      </c>
      <c r="I34" s="5">
        <f>COUNTIF('12G'!$E$3:$E$47,"&lt;9")-COUNTIF('12G'!$E$3:$E$47,"&lt;7")</f>
        <v>0</v>
      </c>
      <c r="J34" s="5">
        <f>COUNTIF('12G'!$E$3:$E$47,"&lt;10")-COUNTIF('12G'!$E$3:$E$47,"&lt;9")</f>
        <v>0</v>
      </c>
      <c r="K34" s="5">
        <f>COUNTIF('12G'!$E$3:$E$47,"=10")</f>
        <v>0</v>
      </c>
      <c r="L34" s="22">
        <f t="shared" si="4"/>
        <v>29</v>
      </c>
    </row>
    <row r="35" spans="1:12" ht="15">
      <c r="A35" s="5" t="s">
        <v>23</v>
      </c>
      <c r="B35" s="5">
        <f>COUNTIF('12H'!$E$3:$E$47,"=0")</f>
        <v>0</v>
      </c>
      <c r="C35" s="5">
        <f>COUNTIF('12H'!$E$3:$E$47,"&lt;=1")-COUNTIF('12H'!$E$3:$E$47,"=0")</f>
        <v>0</v>
      </c>
      <c r="D35" s="5">
        <f>COUNTIF('12H'!$E$3:$E$47,"&lt;=2")-COUNTIF('12H'!$E$3:$E$47,"&lt;=1")</f>
        <v>1</v>
      </c>
      <c r="E35" s="5">
        <f>COUNTIF('12H'!$E$3:$E$47,"&lt;=3")-COUNTIF('12H'!$E$3:$E$47,"&lt;=2")</f>
        <v>5</v>
      </c>
      <c r="F35" s="5">
        <f>COUNTIF('12H'!$E$3:$E$47,"&lt;=4")-COUNTIF('12H'!$E$3:$E$47,"&lt;=3")</f>
        <v>17</v>
      </c>
      <c r="G35" s="5">
        <f>COUNTIF('12H'!$E$3:$E$47,"&lt;5")</f>
        <v>24</v>
      </c>
      <c r="H35" s="5">
        <f>COUNTIF('12H'!$E$3:$E$47,"&lt;7")-COUNTIF('12H'!$E$3:$E$47,"&lt;5")</f>
        <v>4</v>
      </c>
      <c r="I35" s="5">
        <f>COUNTIF('12H'!$E$3:$E$47,"&lt;9")-COUNTIF('12H'!$E$3:$E$47,"&lt;7")</f>
        <v>0</v>
      </c>
      <c r="J35" s="5">
        <f>COUNTIF('12H'!$E$3:$E$47,"&lt;10")-COUNTIF('12H'!$E$3:$E$47,"&lt;9")</f>
        <v>0</v>
      </c>
      <c r="K35" s="5">
        <f>COUNTIF('12H'!$E$3:$E$47,"=10")</f>
        <v>0</v>
      </c>
      <c r="L35" s="22">
        <f t="shared" si="4"/>
        <v>28</v>
      </c>
    </row>
    <row r="36" spans="1:12" ht="15">
      <c r="A36" s="5" t="s">
        <v>24</v>
      </c>
      <c r="B36" s="5">
        <f>COUNTIF('12I'!$E$3:$E$47,"=0")</f>
        <v>0</v>
      </c>
      <c r="C36" s="5">
        <f>COUNTIF('12I'!$E$3:$E$47,"&lt;=1")-COUNTIF('12I'!$E$3:$E$47,"=0")</f>
        <v>1</v>
      </c>
      <c r="D36" s="5">
        <f>COUNTIF('12I'!$E$3:$E$47,"&lt;=2")-COUNTIF('12I'!$E$3:$E$47,"&lt;=1")</f>
        <v>3</v>
      </c>
      <c r="E36" s="5">
        <f>COUNTIF('12I'!$E$3:$E$47,"&lt;=3")-COUNTIF('12I'!$E$3:$E$47,"&lt;=2")</f>
        <v>10</v>
      </c>
      <c r="F36" s="5">
        <f>COUNTIF('12I'!$E$3:$E$47,"&lt;=4")-COUNTIF('12I'!$E$3:$E$47,"&lt;=3")</f>
        <v>11</v>
      </c>
      <c r="G36" s="5">
        <f>COUNTIF('12I'!$E$3:$E$47,"&lt;5")</f>
        <v>27</v>
      </c>
      <c r="H36" s="5">
        <f>COUNTIF('12I'!$E$3:$E$47,"&lt;7")-COUNTIF('12I'!$E$3:$E$47,"&lt;5")</f>
        <v>2</v>
      </c>
      <c r="I36" s="5">
        <f>COUNTIF('12I'!$E$3:$E$47,"&lt;9")-COUNTIF('12I'!$E$3:$E$47,"&lt;7")</f>
        <v>0</v>
      </c>
      <c r="J36" s="5">
        <f>COUNTIF('12I'!$E$3:$E$47,"&lt;10")-COUNTIF('12I'!$E$3:$E$47,"&lt;9")</f>
        <v>0</v>
      </c>
      <c r="K36" s="5">
        <f>COUNTIF('12I'!$E$3:$E$47,"=10")</f>
        <v>0</v>
      </c>
      <c r="L36" s="22">
        <f t="shared" si="4"/>
        <v>29</v>
      </c>
    </row>
    <row r="37" spans="1:12" ht="15.75">
      <c r="A37" s="18" t="s">
        <v>4</v>
      </c>
      <c r="B37" s="18">
        <f aca="true" t="shared" si="5" ref="B37:L37">SUM(B29:B36)</f>
        <v>1</v>
      </c>
      <c r="C37" s="18">
        <f t="shared" si="5"/>
        <v>1</v>
      </c>
      <c r="D37" s="18">
        <f t="shared" si="5"/>
        <v>8</v>
      </c>
      <c r="E37" s="18">
        <f t="shared" si="5"/>
        <v>46</v>
      </c>
      <c r="F37" s="18">
        <f t="shared" si="5"/>
        <v>99</v>
      </c>
      <c r="G37" s="18">
        <f t="shared" si="5"/>
        <v>182</v>
      </c>
      <c r="H37" s="18">
        <f t="shared" si="5"/>
        <v>72</v>
      </c>
      <c r="I37" s="18">
        <f t="shared" si="5"/>
        <v>13</v>
      </c>
      <c r="J37" s="18">
        <f t="shared" si="5"/>
        <v>1</v>
      </c>
      <c r="K37" s="18">
        <f t="shared" si="5"/>
        <v>0</v>
      </c>
      <c r="L37" s="18">
        <f t="shared" si="5"/>
        <v>268</v>
      </c>
    </row>
    <row r="38" spans="1:12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>
      <c r="A40" s="233" t="s">
        <v>28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5"/>
    </row>
    <row r="41" spans="1:12" ht="15.75">
      <c r="A41" s="18" t="s">
        <v>6</v>
      </c>
      <c r="B41" s="18" t="s">
        <v>13</v>
      </c>
      <c r="C41" s="18" t="s">
        <v>37</v>
      </c>
      <c r="D41" s="18" t="s">
        <v>38</v>
      </c>
      <c r="E41" s="18" t="s">
        <v>32</v>
      </c>
      <c r="F41" s="18" t="s">
        <v>33</v>
      </c>
      <c r="G41" s="18" t="s">
        <v>34</v>
      </c>
      <c r="H41" s="18" t="s">
        <v>35</v>
      </c>
      <c r="I41" s="18" t="s">
        <v>36</v>
      </c>
      <c r="J41" s="18" t="s">
        <v>14</v>
      </c>
      <c r="K41" s="18" t="s">
        <v>40</v>
      </c>
      <c r="L41" s="18" t="s">
        <v>15</v>
      </c>
    </row>
    <row r="42" spans="1:12" ht="15">
      <c r="A42" s="5" t="s">
        <v>17</v>
      </c>
      <c r="B42" s="5">
        <f>COUNTIF('12A'!$F$3:$F$47,"=0")</f>
        <v>0</v>
      </c>
      <c r="C42" s="5">
        <f>COUNTIF('12A'!$F$3:$F$47,"&lt;=1")-COUNTIF('12A'!$F$3:$F$47,"=0")</f>
        <v>0</v>
      </c>
      <c r="D42" s="5">
        <f>COUNTIF('12A'!$F$3:$F$47,"&lt;=2")-COUNTIF('12A'!$F$3:$F$47,"&lt;=1")</f>
        <v>0</v>
      </c>
      <c r="E42" s="5">
        <f>COUNTIF('12A'!$F$3:$F$47,"&lt;=3")-COUNTIF('12A'!$F$3:$F$47,"&lt;=2")</f>
        <v>0</v>
      </c>
      <c r="F42" s="5">
        <f>COUNTIF('12A'!$F$3:$F$47,"&lt;=4")-COUNTIF('12A'!$F$3:$F$47,"&lt;=3")</f>
        <v>1</v>
      </c>
      <c r="G42" s="5">
        <f>COUNTIF('12A'!$F$3:$F$47,"&lt;5")</f>
        <v>3</v>
      </c>
      <c r="H42" s="5">
        <f>COUNTIF('12A'!$F$3:$F$47,"&lt;7")-COUNTIF('12A'!$F$3:$F$47,"&lt;5")</f>
        <v>15</v>
      </c>
      <c r="I42" s="5">
        <f>COUNTIF('12A'!$F$3:$F$47,"&lt;9")-COUNTIF('12A'!$F$3:$F$47,"&lt;7")</f>
        <v>16</v>
      </c>
      <c r="J42" s="5">
        <f>COUNTIF('12A'!$F$3:$F$47,"&lt;10")-COUNTIF('12A'!$F$3:$F$47,"&lt;9")</f>
        <v>0</v>
      </c>
      <c r="K42" s="5">
        <f>COUNTIF('12A'!$F$3:$F$47,"=10")</f>
        <v>0</v>
      </c>
      <c r="L42" s="22">
        <f>G42+H42+I42+J42+K42</f>
        <v>34</v>
      </c>
    </row>
    <row r="43" spans="1:12" ht="15">
      <c r="A43" s="5" t="s">
        <v>18</v>
      </c>
      <c r="B43" s="5">
        <f>COUNTIF('12B'!$F$3:$F$47,"=0")</f>
        <v>0</v>
      </c>
      <c r="C43" s="5">
        <f>COUNTIF('12B'!$F$3:$F$47,"&lt;=1")-COUNTIF('12B'!$F$3:$F$47,"=0")</f>
        <v>0</v>
      </c>
      <c r="D43" s="5">
        <f>COUNTIF('12B'!$F$3:$F$47,"&lt;=2")-COUNTIF('12B'!$F$3:$F$47,"&lt;=1")</f>
        <v>0</v>
      </c>
      <c r="E43" s="5">
        <f>COUNTIF('12B'!$F$3:$F$47,"&lt;=3")-COUNTIF('12B'!$F$3:$F$47,"&lt;=2")</f>
        <v>0</v>
      </c>
      <c r="F43" s="5">
        <f>COUNTIF('12B'!$F$3:$F$47,"&lt;=4")-COUNTIF('12B'!$F$3:$F$47,"&lt;=3")</f>
        <v>1</v>
      </c>
      <c r="G43" s="5">
        <f>COUNTIF('12B'!$F$3:$F$47,"&lt;5")</f>
        <v>2</v>
      </c>
      <c r="H43" s="5">
        <f>COUNTIF('12B'!$F$3:$F$47,"&lt;7")-COUNTIF('12B'!$F$3:$F$47,"&lt;5")</f>
        <v>10</v>
      </c>
      <c r="I43" s="5">
        <f>COUNTIF('12B'!$F$3:$F$47,"&lt;9")-COUNTIF('12B'!$F$3:$F$47,"&lt;7")</f>
        <v>25</v>
      </c>
      <c r="J43" s="5">
        <f>COUNTIF('12B'!$F$3:$F$47,"&lt;10")-COUNTIF('12B'!$F$3:$F$47,"&lt;9")</f>
        <v>1</v>
      </c>
      <c r="K43" s="5">
        <f>COUNTIF('12A'!$F$3:$F$47,"=10")</f>
        <v>0</v>
      </c>
      <c r="L43" s="22">
        <f aca="true" t="shared" si="6" ref="L43:L49">G43+H43+I43+J43+K43</f>
        <v>38</v>
      </c>
    </row>
    <row r="44" spans="1:12" ht="15">
      <c r="A44" s="5" t="s">
        <v>19</v>
      </c>
      <c r="B44" s="5">
        <f>COUNTIF('12C'!$F$3:$F$47,"=0")</f>
        <v>0</v>
      </c>
      <c r="C44" s="5">
        <f>COUNTIF('12C'!$F$3:$F$47,"&lt;=1")-COUNTIF('12C'!$F$3:$F$47,"=0")</f>
        <v>0</v>
      </c>
      <c r="D44" s="5">
        <f>COUNTIF('12C'!$F$3:$F$47,"&lt;=2")-COUNTIF('12C'!$F$3:$F$47,"&lt;=1")</f>
        <v>0</v>
      </c>
      <c r="E44" s="5">
        <f>COUNTIF('12C'!$F$3:$F$47,"&lt;=3")-COUNTIF('12C'!$F$3:$F$47,"&lt;=2")</f>
        <v>0</v>
      </c>
      <c r="F44" s="5">
        <f>COUNTIF('12C'!$F$3:$F$47,"&lt;=4")-COUNTIF('12C'!$F$3:$F$47,"&lt;=3")</f>
        <v>2</v>
      </c>
      <c r="G44" s="5">
        <f>COUNTIF('12C'!$F$3:$F$47,"&lt;5")</f>
        <v>4</v>
      </c>
      <c r="H44" s="5">
        <f>COUNTIF('12C'!$F$3:$F$47,"&lt;7")-COUNTIF('12C'!$F$3:$F$47,"&lt;5")</f>
        <v>19</v>
      </c>
      <c r="I44" s="5">
        <f>COUNTIF('12C'!$F$3:$F$47,"&lt;9")-COUNTIF('12C'!$F$3:$F$47,"&lt;7")</f>
        <v>10</v>
      </c>
      <c r="J44" s="5">
        <f>COUNTIF('12C'!$F$3:$F$47,"&lt;10")-COUNTIF('12C'!$F$3:$F$47,"&lt;9")</f>
        <v>0</v>
      </c>
      <c r="K44" s="5">
        <f>COUNTIF('12A'!$F$3:$F$47,"=10")</f>
        <v>0</v>
      </c>
      <c r="L44" s="22">
        <f t="shared" si="6"/>
        <v>33</v>
      </c>
    </row>
    <row r="45" spans="1:12" ht="15">
      <c r="A45" s="5" t="s">
        <v>20</v>
      </c>
      <c r="B45" s="5">
        <f>COUNTIF('12D'!$F$3:$F$47,"=0")</f>
        <v>0</v>
      </c>
      <c r="C45" s="5">
        <f>COUNTIF('12D'!$F$3:$F$47,"&lt;=1")-COUNTIF('12D'!$F$3:$F$47,"=0")</f>
        <v>0</v>
      </c>
      <c r="D45" s="5">
        <f>COUNTIF('12D'!$F$3:$F$47,"&lt;=2")-COUNTIF('12D'!$F$3:$F$47,"&lt;=1")</f>
        <v>0</v>
      </c>
      <c r="E45" s="5">
        <f>COUNTIF('12D'!$F$3:$F$47,"&lt;=3")-COUNTIF('12D'!$F$3:$F$47,"&lt;=2")</f>
        <v>0</v>
      </c>
      <c r="F45" s="5">
        <f>COUNTIF('12D'!$F$3:$F$47,"&lt;=4")-COUNTIF('12D'!$F$3:$F$47,"&lt;=3")</f>
        <v>1</v>
      </c>
      <c r="G45" s="5">
        <f>COUNTIF('12D'!$F$3:$F$47,"&lt;5")</f>
        <v>2</v>
      </c>
      <c r="H45" s="5">
        <f>COUNTIF('12D'!$F$3:$F$47,"&lt;7")-COUNTIF('12D'!$F$3:$F$47,"&lt;5")</f>
        <v>11</v>
      </c>
      <c r="I45" s="5">
        <f>COUNTIF('12D'!$F$3:$F$47,"&lt;9")-COUNTIF('12D'!$F$3:$F$47,"&lt;7")</f>
        <v>5</v>
      </c>
      <c r="J45" s="5">
        <f>COUNTIF('12D'!$F$3:$F$47,"&lt;10")-COUNTIF('12D'!$F$3:$F$47,"&lt;9")</f>
        <v>0</v>
      </c>
      <c r="K45" s="5">
        <f>COUNTIF('12A'!$F$3:$F$47,"=10")</f>
        <v>0</v>
      </c>
      <c r="L45" s="22">
        <f t="shared" si="6"/>
        <v>18</v>
      </c>
    </row>
    <row r="46" spans="1:12" ht="15">
      <c r="A46" s="5" t="s">
        <v>21</v>
      </c>
      <c r="B46" s="5">
        <f>COUNTIF('12E'!$F$3:$F$47,"=0")</f>
        <v>0</v>
      </c>
      <c r="C46" s="5">
        <f>COUNTIF('12E'!$F$3:$F$47,"&lt;=1")-COUNTIF('12E'!$F$3:$F$47,"=0")</f>
        <v>0</v>
      </c>
      <c r="D46" s="5">
        <f>COUNTIF('12E'!$F$3:$F$47,"&lt;=2")-COUNTIF('12E'!$F$3:$F$47,"&lt;=1")</f>
        <v>0</v>
      </c>
      <c r="E46" s="5">
        <f>COUNTIF('12E'!$F$3:$F$47,"&lt;=3")-COUNTIF('12E'!$F$3:$F$47,"&lt;=2")</f>
        <v>1</v>
      </c>
      <c r="F46" s="5">
        <f>COUNTIF('12E'!$F$3:$F$47,"&lt;=4")-COUNTIF('12E'!$F$3:$F$47,"&lt;=3")</f>
        <v>1</v>
      </c>
      <c r="G46" s="5">
        <f>COUNTIF('12E'!$F$3:$F$47,"&lt;5")</f>
        <v>3</v>
      </c>
      <c r="H46" s="5">
        <f>COUNTIF('12E'!$F$3:$F$47,"&lt;7")-COUNTIF('12E'!$F$3:$F$47,"&lt;5")</f>
        <v>4</v>
      </c>
      <c r="I46" s="5">
        <f>COUNTIF('12E'!$F$3:$F$47,"&lt;9")-COUNTIF('12E'!$F$3:$F$47,"&lt;7")</f>
        <v>2</v>
      </c>
      <c r="J46" s="5">
        <f>COUNTIF('12E'!$F$3:$F$47,"&lt;10")-COUNTIF('12E'!$F$3:$F$47,"&lt;9")</f>
        <v>0</v>
      </c>
      <c r="K46" s="5">
        <f>COUNTIF('12A'!$F$3:$F$47,"=10")</f>
        <v>0</v>
      </c>
      <c r="L46" s="22">
        <f t="shared" si="6"/>
        <v>9</v>
      </c>
    </row>
    <row r="47" spans="1:12" ht="15">
      <c r="A47" s="5" t="s">
        <v>22</v>
      </c>
      <c r="B47" s="5">
        <f>COUNTIF('12G'!$F$3:$F$47,"=0")</f>
        <v>0</v>
      </c>
      <c r="C47" s="5">
        <f>COUNTIF('12G'!$F$3:$F$47,"&lt;=1")-COUNTIF('12G'!$F$3:$F$47,"=0")</f>
        <v>0</v>
      </c>
      <c r="D47" s="5">
        <f>COUNTIF('12G'!$F$3:$F$47,"&lt;=2")-COUNTIF('12G'!$F$3:$F$47,"&lt;=1")</f>
        <v>0</v>
      </c>
      <c r="E47" s="5">
        <f>COUNTIF('12G'!$F$3:$F$47,"&lt;=3")-COUNTIF('12G'!$F$3:$F$47,"&lt;=2")</f>
        <v>0</v>
      </c>
      <c r="F47" s="5">
        <f>COUNTIF('12G'!$F$3:$F$47,"&lt;=4")-COUNTIF('12G'!$F$3:$F$47,"&lt;=3")</f>
        <v>1</v>
      </c>
      <c r="G47" s="5">
        <f>COUNTIF('12G'!$F$3:$F$47,"&lt;5")</f>
        <v>2</v>
      </c>
      <c r="H47" s="5">
        <f>COUNTIF('12G'!$F$3:$F$47,"&lt;7")-COUNTIF('12G'!$F$3:$F$47,"&lt;5")</f>
        <v>1</v>
      </c>
      <c r="I47" s="5">
        <f>COUNTIF('12G'!$F$3:$F$47,"&lt;9")-COUNTIF('12G'!$F$3:$F$47,"&lt;7")</f>
        <v>0</v>
      </c>
      <c r="J47" s="5">
        <f>COUNTIF('12G'!$F$3:$F$47,"&lt;10")-COUNTIF('12G'!$F$3:$F$47,"&lt;9")</f>
        <v>0</v>
      </c>
      <c r="K47" s="5">
        <f>COUNTIF('12A'!$F$3:$F$47,"=10")</f>
        <v>0</v>
      </c>
      <c r="L47" s="22">
        <f t="shared" si="6"/>
        <v>3</v>
      </c>
    </row>
    <row r="48" spans="1:12" ht="15">
      <c r="A48" s="5" t="s">
        <v>23</v>
      </c>
      <c r="B48" s="5">
        <f>COUNTIF('12H'!$F$3:$F$47,"=0")</f>
        <v>0</v>
      </c>
      <c r="C48" s="5">
        <f>COUNTIF('12H'!$F$3:$F$47,"&lt;=1")-COUNTIF('12H'!$F$3:$F$47,"=0")</f>
        <v>0</v>
      </c>
      <c r="D48" s="5">
        <f>COUNTIF('12H'!$F$3:$F$47,"&lt;=2")-COUNTIF('12H'!$F$3:$F$47,"&lt;=1")</f>
        <v>0</v>
      </c>
      <c r="E48" s="5">
        <f>COUNTIF('12H'!$F$3:$F$47,"&lt;=3")-COUNTIF('12H'!$F$3:$F$47,"&lt;=2")</f>
        <v>0</v>
      </c>
      <c r="F48" s="5">
        <f>COUNTIF('12H'!$F$3:$F$47,"&lt;=4")-COUNTIF('12H'!$F$3:$F$47,"&lt;=3")</f>
        <v>0</v>
      </c>
      <c r="G48" s="5">
        <f>COUNTIF('12H'!$F$3:$F$47,"&lt;5")</f>
        <v>0</v>
      </c>
      <c r="H48" s="5">
        <f>COUNTIF('12H'!$F$3:$F$47,"&lt;7")-COUNTIF('12H'!$F$3:$F$47,"&lt;5")</f>
        <v>5</v>
      </c>
      <c r="I48" s="5">
        <f>COUNTIF('12H'!$F$3:$F$47,"&lt;9")-COUNTIF('12H'!$F$3:$F$47,"&lt;7")</f>
        <v>1</v>
      </c>
      <c r="J48" s="5">
        <f>COUNTIF('12H'!$F$3:$F$47,"&lt;10")-COUNTIF('12H'!$F$3:$F$47,"&lt;9")</f>
        <v>0</v>
      </c>
      <c r="K48" s="5">
        <f>COUNTIF('12A'!$F$3:$F$47,"=10")</f>
        <v>0</v>
      </c>
      <c r="L48" s="22">
        <f t="shared" si="6"/>
        <v>6</v>
      </c>
    </row>
    <row r="49" spans="1:12" ht="15">
      <c r="A49" s="5" t="s">
        <v>24</v>
      </c>
      <c r="B49" s="5">
        <f>COUNTIF('12I'!$F$3:$F$47,"=0")</f>
        <v>0</v>
      </c>
      <c r="C49" s="5">
        <f>COUNTIF('12I'!$F$3:$F$47,"&lt;=1")-COUNTIF('12I'!$F$3:$F$47,"=0")</f>
        <v>0</v>
      </c>
      <c r="D49" s="5">
        <f>COUNTIF('12I'!$F$3:$F$47,"&lt;=2")-COUNTIF('12I'!$F$3:$F$47,"&lt;=1")</f>
        <v>0</v>
      </c>
      <c r="E49" s="5">
        <f>COUNTIF('12I'!$F$3:$F$47,"&lt;=3")-COUNTIF('12I'!$F$3:$F$47,"&lt;=2")</f>
        <v>0</v>
      </c>
      <c r="F49" s="5">
        <f>COUNTIF('12I'!$F$3:$F$47,"&lt;=4")-COUNTIF('12I'!$F$3:$F$47,"&lt;=3")</f>
        <v>1</v>
      </c>
      <c r="G49" s="5">
        <f>COUNTIF('12I'!$F$3:$F$47,"&lt;5")</f>
        <v>3</v>
      </c>
      <c r="H49" s="5">
        <f>COUNTIF('12I'!$F$3:$F$47,"&lt;7")-COUNTIF('12I'!$F$3:$F$47,"&lt;5")</f>
        <v>2</v>
      </c>
      <c r="I49" s="5">
        <f>COUNTIF('12I'!$F$3:$F$47,"&lt;9")-COUNTIF('12I'!$F$3:$F$47,"&lt;7")</f>
        <v>0</v>
      </c>
      <c r="J49" s="5">
        <f>COUNTIF('12I'!$F$3:$F$47,"&lt;10")-COUNTIF('12I'!$F$3:$F$47,"&lt;9")</f>
        <v>0</v>
      </c>
      <c r="K49" s="5">
        <f>COUNTIF('12A'!$F$3:$F$47,"=10")</f>
        <v>0</v>
      </c>
      <c r="L49" s="22">
        <f t="shared" si="6"/>
        <v>5</v>
      </c>
    </row>
    <row r="50" spans="1:12" ht="15.75">
      <c r="A50" s="18" t="s">
        <v>4</v>
      </c>
      <c r="B50" s="18">
        <f aca="true" t="shared" si="7" ref="B50:K50">SUM(B42:B49)</f>
        <v>0</v>
      </c>
      <c r="C50" s="18">
        <f t="shared" si="7"/>
        <v>0</v>
      </c>
      <c r="D50" s="18">
        <f t="shared" si="7"/>
        <v>0</v>
      </c>
      <c r="E50" s="18">
        <f t="shared" si="7"/>
        <v>1</v>
      </c>
      <c r="F50" s="18">
        <f t="shared" si="7"/>
        <v>8</v>
      </c>
      <c r="G50" s="18">
        <f t="shared" si="7"/>
        <v>19</v>
      </c>
      <c r="H50" s="18">
        <f t="shared" si="7"/>
        <v>67</v>
      </c>
      <c r="I50" s="18">
        <f t="shared" si="7"/>
        <v>59</v>
      </c>
      <c r="J50" s="18">
        <f t="shared" si="7"/>
        <v>1</v>
      </c>
      <c r="K50" s="18">
        <f t="shared" si="7"/>
        <v>0</v>
      </c>
      <c r="L50" s="18">
        <f>SUM(L42:L49)</f>
        <v>146</v>
      </c>
    </row>
    <row r="52" spans="1:12" ht="15.75">
      <c r="A52" s="233" t="s">
        <v>25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5"/>
    </row>
    <row r="53" spans="1:12" ht="15.75">
      <c r="A53" s="18" t="s">
        <v>6</v>
      </c>
      <c r="B53" s="18" t="s">
        <v>13</v>
      </c>
      <c r="C53" s="18" t="s">
        <v>37</v>
      </c>
      <c r="D53" s="18" t="s">
        <v>38</v>
      </c>
      <c r="E53" s="18" t="s">
        <v>32</v>
      </c>
      <c r="F53" s="18" t="s">
        <v>33</v>
      </c>
      <c r="G53" s="18" t="s">
        <v>34</v>
      </c>
      <c r="H53" s="18" t="s">
        <v>35</v>
      </c>
      <c r="I53" s="18" t="s">
        <v>36</v>
      </c>
      <c r="J53" s="18" t="s">
        <v>14</v>
      </c>
      <c r="K53" s="18" t="s">
        <v>40</v>
      </c>
      <c r="L53" s="18" t="s">
        <v>15</v>
      </c>
    </row>
    <row r="54" spans="1:12" ht="15">
      <c r="A54" s="5" t="s">
        <v>17</v>
      </c>
      <c r="B54" s="5">
        <f>COUNTIF('12A'!$G$3:$G$47,"=0")</f>
        <v>0</v>
      </c>
      <c r="C54" s="5">
        <f>COUNTIF('12A'!$G$3:$G$47,"&lt;=1")-COUNTIF('12A'!$G$3:$G$47,"=0")</f>
        <v>0</v>
      </c>
      <c r="D54" s="5">
        <f>COUNTIF('12A'!$G$3:$G$47,"&lt;=2")-COUNTIF('12A'!$G$3:$G$47,"&lt;=1")</f>
        <v>0</v>
      </c>
      <c r="E54" s="5">
        <f>COUNTIF('12A'!$G$3:$G$47,"&lt;=3")-COUNTIF('12A'!$G$3:$G$47,"&lt;=2")</f>
        <v>0</v>
      </c>
      <c r="F54" s="5">
        <f>COUNTIF('12A'!$G$3:$G$47,"&lt;=4")-COUNTIF('12A'!$G$3:$G$47,"&lt;=3")</f>
        <v>1</v>
      </c>
      <c r="G54" s="5">
        <f>COUNTIF('12A'!$G$3:$G$47,"&lt;5")</f>
        <v>4</v>
      </c>
      <c r="H54" s="5">
        <f>COUNTIF('12A'!$G$3:$G$47,"&lt;7")-COUNTIF('12A'!$G$3:$G$47,"&lt;5")</f>
        <v>15</v>
      </c>
      <c r="I54" s="5">
        <f>COUNTIF('12A'!$G$3:$G$47,"&lt;9")-COUNTIF('12A'!$G$3:$G$47,"&lt;7")</f>
        <v>14</v>
      </c>
      <c r="J54" s="5">
        <f>COUNTIF('12A'!$G$3:$G$47,"&lt;10")-COUNTIF('12A'!$G$3:$G$47,"&lt;9")</f>
        <v>1</v>
      </c>
      <c r="K54" s="5">
        <f>COUNTIF('12A'!$G$3:$G$47,"=10")</f>
        <v>0</v>
      </c>
      <c r="L54" s="22">
        <f>G54+H54+I54+J54+K54</f>
        <v>34</v>
      </c>
    </row>
    <row r="55" spans="1:12" ht="15">
      <c r="A55" s="5" t="s">
        <v>18</v>
      </c>
      <c r="B55" s="5">
        <f>COUNTIF('12B'!$G$3:$G$47,"=0")</f>
        <v>0</v>
      </c>
      <c r="C55" s="5">
        <f>COUNTIF('12B'!$G$3:$G$47,"&lt;=1")-COUNTIF('12B'!$G$3:$G$47,"=0")</f>
        <v>0</v>
      </c>
      <c r="D55" s="5">
        <f>COUNTIF('12B'!$G$3:$G$47,"&lt;=2")-COUNTIF('12B'!$G$3:$G$47,"&lt;=1")</f>
        <v>0</v>
      </c>
      <c r="E55" s="5">
        <f>COUNTIF('12B'!$G$3:$G$47,"&lt;=3")-COUNTIF('12B'!$G$3:$G$47,"&lt;=2")</f>
        <v>0</v>
      </c>
      <c r="F55" s="5">
        <f>COUNTIF('12B'!$G$3:$G$47,"&lt;=4")-COUNTIF('12B'!$G$3:$G$47,"&lt;=3")</f>
        <v>2</v>
      </c>
      <c r="G55" s="5">
        <f>COUNTIF('12B'!$G$3:$G$47,"&lt;5")</f>
        <v>4</v>
      </c>
      <c r="H55" s="5">
        <f>COUNTIF('12B'!$G$3:$G$47,"&lt;7")-COUNTIF('12B'!$G$3:$G$47,"&lt;5")</f>
        <v>8</v>
      </c>
      <c r="I55" s="5">
        <f>COUNTIF('12B'!$G$3:$G$47,"&lt;9")-COUNTIF('12B'!$G$3:$G$47,"&lt;7")</f>
        <v>25</v>
      </c>
      <c r="J55" s="5">
        <f>COUNTIF('12B'!$G$3:$G$47,"&lt;10")-COUNTIF('12B'!$G$3:$G$47,"&lt;9")</f>
        <v>1</v>
      </c>
      <c r="K55" s="5">
        <f>COUNTIF('12B'!$G$3:$G$47,"=10")</f>
        <v>1</v>
      </c>
      <c r="L55" s="22">
        <f aca="true" t="shared" si="8" ref="L55:L61">G55+H55+I55+J55+K55</f>
        <v>39</v>
      </c>
    </row>
    <row r="56" spans="1:12" ht="15">
      <c r="A56" s="5" t="s">
        <v>19</v>
      </c>
      <c r="B56" s="5">
        <f>COUNTIF('12C'!$G$3:$G$47,"=0")</f>
        <v>0</v>
      </c>
      <c r="C56" s="5">
        <f>COUNTIF('12C'!$G$3:$G$47,"&lt;=1")-COUNTIF('12C'!$G$3:$G$47,"=0")</f>
        <v>0</v>
      </c>
      <c r="D56" s="5">
        <f>COUNTIF('12C'!$G$3:$G$47,"&lt;=2")-COUNTIF('12C'!$G$3:$G$47,"&lt;=1")</f>
        <v>0</v>
      </c>
      <c r="E56" s="5">
        <f>COUNTIF('12C'!$G$3:$G$47,"&lt;=3")-COUNTIF('12C'!$G$3:$G$47,"&lt;=2")</f>
        <v>0</v>
      </c>
      <c r="F56" s="5">
        <f>COUNTIF('12C'!$G$3:$G$47,"&lt;=4")-COUNTIF('12C'!$G$3:$G$47,"&lt;=3")</f>
        <v>3</v>
      </c>
      <c r="G56" s="5">
        <f>COUNTIF('12C'!$G$3:$G$47,"&lt;5")</f>
        <v>6</v>
      </c>
      <c r="H56" s="5">
        <f>COUNTIF('12C'!$G$3:$G$47,"&lt;7")-COUNTIF('12C'!$G$3:$G$47,"&lt;5")</f>
        <v>21</v>
      </c>
      <c r="I56" s="5">
        <f>COUNTIF('12C'!$G$3:$G$47,"&lt;9")-COUNTIF('12C'!$G$3:$G$47,"&lt;7")</f>
        <v>6</v>
      </c>
      <c r="J56" s="5">
        <f>COUNTIF('12C'!$G$3:$G$47,"&lt;10")-COUNTIF('12C'!$G$3:$G$47,"&lt;9")</f>
        <v>0</v>
      </c>
      <c r="K56" s="5">
        <f>COUNTIF('12C'!$G$3:$G$47,"=10")</f>
        <v>0</v>
      </c>
      <c r="L56" s="22">
        <f t="shared" si="8"/>
        <v>33</v>
      </c>
    </row>
    <row r="57" spans="1:12" ht="15">
      <c r="A57" s="5" t="s">
        <v>20</v>
      </c>
      <c r="B57" s="5">
        <f>COUNTIF('12D'!$G$3:$G$47,"=0")</f>
        <v>0</v>
      </c>
      <c r="C57" s="5">
        <f>COUNTIF('12D'!$G$3:$G$47,"&lt;=1")-COUNTIF('12D'!$G$3:$G$47,"=0")</f>
        <v>0</v>
      </c>
      <c r="D57" s="5">
        <f>COUNTIF('12D'!$G$3:$G$47,"&lt;=2")-COUNTIF('12D'!$G$3:$G$47,"&lt;=1")</f>
        <v>0</v>
      </c>
      <c r="E57" s="5">
        <f>COUNTIF('12D'!$G$3:$G$47,"&lt;=3")-COUNTIF('12D'!$G$3:$G$47,"&lt;=2")</f>
        <v>0</v>
      </c>
      <c r="F57" s="5">
        <f>COUNTIF('12D'!$G$3:$G$47,"&lt;=4")-COUNTIF('12D'!$G$3:$G$47,"&lt;=3")</f>
        <v>2</v>
      </c>
      <c r="G57" s="5">
        <f>COUNTIF('12D'!$G$3:$G$47,"&lt;5")</f>
        <v>3</v>
      </c>
      <c r="H57" s="5">
        <f>COUNTIF('12D'!$G$3:$G$47,"&lt;7")-COUNTIF('12D'!$G$3:$G$47,"&lt;5")</f>
        <v>10</v>
      </c>
      <c r="I57" s="5">
        <f>COUNTIF('12D'!$G$3:$G$47,"&lt;9")-COUNTIF('12D'!$G$3:$G$47,"&lt;7")</f>
        <v>5</v>
      </c>
      <c r="J57" s="5">
        <f>COUNTIF('12D'!$G$3:$G$47,"&lt;10")-COUNTIF('12D'!$G$3:$G$47,"&lt;9")</f>
        <v>0</v>
      </c>
      <c r="K57" s="5">
        <f>COUNTIF('12D'!$G$3:$G$47,"=10")</f>
        <v>0</v>
      </c>
      <c r="L57" s="22">
        <f t="shared" si="8"/>
        <v>18</v>
      </c>
    </row>
    <row r="58" spans="1:12" ht="15">
      <c r="A58" s="5" t="s">
        <v>21</v>
      </c>
      <c r="B58" s="5">
        <f>COUNTIF('12E'!$G$3:$G$47,"=0")</f>
        <v>0</v>
      </c>
      <c r="C58" s="5">
        <f>COUNTIF('12E'!$G$3:$G$47,"&lt;=1")-COUNTIF('12E'!$G$3:$G$47,"=0")</f>
        <v>0</v>
      </c>
      <c r="D58" s="5">
        <f>COUNTIF('12E'!$G$3:$G$47,"&lt;=2")-COUNTIF('12E'!$G$3:$G$47,"&lt;=1")</f>
        <v>0</v>
      </c>
      <c r="E58" s="5">
        <f>COUNTIF('12E'!$G$3:$G$47,"&lt;=3")-COUNTIF('12E'!$G$3:$G$47,"&lt;=2")</f>
        <v>1</v>
      </c>
      <c r="F58" s="5">
        <f>COUNTIF('12E'!$G$3:$G$47,"&lt;=4")-COUNTIF('12E'!$G$3:$G$47,"&lt;=3")</f>
        <v>0</v>
      </c>
      <c r="G58" s="5">
        <f>COUNTIF('12E'!$G$3:$G$47,"&lt;5")</f>
        <v>5</v>
      </c>
      <c r="H58" s="5">
        <f>COUNTIF('12E'!$G$3:$G$47,"&lt;7")-COUNTIF('12E'!$G$3:$G$47,"&lt;5")</f>
        <v>3</v>
      </c>
      <c r="I58" s="5">
        <f>COUNTIF('12E'!$G$3:$G$47,"&lt;9")-COUNTIF('12E'!$G$3:$G$47,"&lt;7")</f>
        <v>1</v>
      </c>
      <c r="J58" s="5">
        <f>COUNTIF('12E'!$G$3:$G$47,"&lt;10")-COUNTIF('12E'!$G$3:$G$47,"&lt;9")</f>
        <v>0</v>
      </c>
      <c r="K58" s="5">
        <f>COUNTIF('12E'!$G$3:$G$47,"=10")</f>
        <v>0</v>
      </c>
      <c r="L58" s="22">
        <f t="shared" si="8"/>
        <v>9</v>
      </c>
    </row>
    <row r="59" spans="1:12" ht="15">
      <c r="A59" s="5" t="s">
        <v>22</v>
      </c>
      <c r="B59" s="5">
        <f>COUNTIF('12G'!$G$3:$G$47,"=0")</f>
        <v>0</v>
      </c>
      <c r="C59" s="5">
        <f>COUNTIF('12G'!$G$3:$G$47,"&lt;=1")-COUNTIF('12G'!$G$3:$G$47,"=0")</f>
        <v>0</v>
      </c>
      <c r="D59" s="5">
        <f>COUNTIF('12G'!$G$3:$G$47,"&lt;=2")-COUNTIF('12G'!$G$3:$G$47,"&lt;=1")</f>
        <v>0</v>
      </c>
      <c r="E59" s="5">
        <f>COUNTIF('12G'!$G$3:$G$47,"&lt;=3")-COUNTIF('12G'!$G$3:$G$47,"&lt;=2")</f>
        <v>1</v>
      </c>
      <c r="F59" s="5">
        <f>COUNTIF('12G'!$G$3:$G$47,"&lt;=4")-COUNTIF('12G'!$G$3:$G$47,"&lt;=3")</f>
        <v>0</v>
      </c>
      <c r="G59" s="5">
        <f>COUNTIF('12G'!$G$3:$G$47,"&lt;5")</f>
        <v>2</v>
      </c>
      <c r="H59" s="5">
        <f>COUNTIF('12G'!$G$3:$G$47,"&lt;7")-COUNTIF('12G'!$G$3:$G$47,"&lt;5")</f>
        <v>1</v>
      </c>
      <c r="I59" s="5">
        <f>COUNTIF('12G'!$G$3:$G$47,"&lt;9")-COUNTIF('12G'!$G$3:$G$47,"&lt;7")</f>
        <v>0</v>
      </c>
      <c r="J59" s="5">
        <f>COUNTIF('12G'!$G$3:$G$47,"&lt;10")-COUNTIF('12G'!$G$3:$G$47,"&lt;9")</f>
        <v>0</v>
      </c>
      <c r="K59" s="5">
        <f>COUNTIF('12G'!$G$3:$G$47,"=10")</f>
        <v>0</v>
      </c>
      <c r="L59" s="22">
        <f t="shared" si="8"/>
        <v>3</v>
      </c>
    </row>
    <row r="60" spans="1:12" ht="15">
      <c r="A60" s="5" t="s">
        <v>23</v>
      </c>
      <c r="B60" s="5">
        <f>COUNTIF('12H'!$G$3:$G$47,"=0")</f>
        <v>0</v>
      </c>
      <c r="C60" s="5">
        <f>COUNTIF('12H'!$G$3:$G$47,"&lt;=1")-COUNTIF('12H'!$G$3:$G$47,"=0")</f>
        <v>0</v>
      </c>
      <c r="D60" s="5">
        <f>COUNTIF('12H'!$G$3:$G$47,"&lt;=2")-COUNTIF('12H'!$G$3:$G$47,"&lt;=1")</f>
        <v>0</v>
      </c>
      <c r="E60" s="5">
        <f>COUNTIF('12H'!$G$3:$G$47,"&lt;=3")-COUNTIF('12H'!$G$3:$G$47,"&lt;=2")</f>
        <v>0</v>
      </c>
      <c r="F60" s="5">
        <f>COUNTIF('12H'!$G$3:$G$47,"&lt;=4")-COUNTIF('12H'!$G$3:$G$47,"&lt;=3")</f>
        <v>2</v>
      </c>
      <c r="G60" s="5">
        <f>COUNTIF('12H'!$G$3:$G$47,"&lt;5")</f>
        <v>3</v>
      </c>
      <c r="H60" s="5">
        <f>COUNTIF('12H'!$G$3:$G$47,"&lt;7")-COUNTIF('12H'!$G$3:$G$47,"&lt;5")</f>
        <v>1</v>
      </c>
      <c r="I60" s="5">
        <f>COUNTIF('12H'!$G$3:$G$47,"&lt;9")-COUNTIF('12H'!$G$3:$G$47,"&lt;7")</f>
        <v>1</v>
      </c>
      <c r="J60" s="5">
        <f>COUNTIF('12H'!$G$3:$G$47,"&lt;10")-COUNTIF('12H'!$G$3:$G$47,"&lt;9")</f>
        <v>1</v>
      </c>
      <c r="K60" s="5">
        <f>COUNTIF('12H'!$G$3:$G$47,"=10")</f>
        <v>0</v>
      </c>
      <c r="L60" s="22">
        <f t="shared" si="8"/>
        <v>6</v>
      </c>
    </row>
    <row r="61" spans="1:12" ht="15">
      <c r="A61" s="5" t="s">
        <v>24</v>
      </c>
      <c r="B61" s="5">
        <f>COUNTIF('12I'!$G$3:$G$47,"=0")</f>
        <v>0</v>
      </c>
      <c r="C61" s="5">
        <f>COUNTIF('12I'!$G$3:$G$47,"&lt;=1")-COUNTIF('12I'!$G$3:$G$47,"=0")</f>
        <v>0</v>
      </c>
      <c r="D61" s="5">
        <f>COUNTIF('12I'!$G$3:$G$47,"&lt;=2")-COUNTIF('12I'!$G$3:$G$47,"&lt;=1")</f>
        <v>1</v>
      </c>
      <c r="E61" s="5">
        <f>COUNTIF('12I'!$G$3:$G$47,"&lt;=3")-COUNTIF('12I'!$G$3:$G$47,"&lt;=2")</f>
        <v>0</v>
      </c>
      <c r="F61" s="5">
        <f>COUNTIF('12I'!$G$3:$G$47,"&lt;=4")-COUNTIF('12I'!$G$3:$G$47,"&lt;=3")</f>
        <v>0</v>
      </c>
      <c r="G61" s="5">
        <f>COUNTIF('12I'!$G$3:$G$47,"&lt;5")</f>
        <v>3</v>
      </c>
      <c r="H61" s="5">
        <f>COUNTIF('12I'!$G$3:$G$47,"&lt;7")-COUNTIF('12I'!$G$3:$G$47,"&lt;5")</f>
        <v>1</v>
      </c>
      <c r="I61" s="5">
        <f>COUNTIF('12I'!$G$3:$G$47,"&lt;9")-COUNTIF('12I'!$G$3:$G$47,"&lt;7")</f>
        <v>1</v>
      </c>
      <c r="J61" s="5">
        <f>COUNTIF('12I'!$G$3:$G$47,"&lt;10")-COUNTIF('12I'!$G$3:$G$47,"&lt;9")</f>
        <v>0</v>
      </c>
      <c r="K61" s="5">
        <f>COUNTIF('12I'!$G$3:$G$47,"=10")</f>
        <v>0</v>
      </c>
      <c r="L61" s="22">
        <f t="shared" si="8"/>
        <v>5</v>
      </c>
    </row>
    <row r="62" spans="1:12" ht="15.75">
      <c r="A62" s="18" t="s">
        <v>4</v>
      </c>
      <c r="B62" s="18">
        <f aca="true" t="shared" si="9" ref="B62:K62">SUM(B54:B61)</f>
        <v>0</v>
      </c>
      <c r="C62" s="18">
        <f t="shared" si="9"/>
        <v>0</v>
      </c>
      <c r="D62" s="18">
        <f t="shared" si="9"/>
        <v>1</v>
      </c>
      <c r="E62" s="18">
        <f t="shared" si="9"/>
        <v>2</v>
      </c>
      <c r="F62" s="18">
        <f t="shared" si="9"/>
        <v>10</v>
      </c>
      <c r="G62" s="18">
        <f t="shared" si="9"/>
        <v>30</v>
      </c>
      <c r="H62" s="18">
        <f t="shared" si="9"/>
        <v>60</v>
      </c>
      <c r="I62" s="18">
        <f t="shared" si="9"/>
        <v>53</v>
      </c>
      <c r="J62" s="18">
        <f t="shared" si="9"/>
        <v>3</v>
      </c>
      <c r="K62" s="18">
        <f t="shared" si="9"/>
        <v>1</v>
      </c>
      <c r="L62" s="18">
        <f>SUM(L54:L61)</f>
        <v>147</v>
      </c>
    </row>
    <row r="64" spans="1:12" ht="15.75">
      <c r="A64" s="233" t="s">
        <v>5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5"/>
    </row>
    <row r="65" spans="1:12" ht="15.75">
      <c r="A65" s="18" t="s">
        <v>6</v>
      </c>
      <c r="B65" s="18" t="s">
        <v>13</v>
      </c>
      <c r="C65" s="18" t="s">
        <v>37</v>
      </c>
      <c r="D65" s="18" t="s">
        <v>38</v>
      </c>
      <c r="E65" s="18" t="s">
        <v>32</v>
      </c>
      <c r="F65" s="18" t="s">
        <v>33</v>
      </c>
      <c r="G65" s="18" t="s">
        <v>34</v>
      </c>
      <c r="H65" s="18" t="s">
        <v>35</v>
      </c>
      <c r="I65" s="18" t="s">
        <v>36</v>
      </c>
      <c r="J65" s="18" t="s">
        <v>14</v>
      </c>
      <c r="K65" s="18" t="s">
        <v>40</v>
      </c>
      <c r="L65" s="18" t="s">
        <v>15</v>
      </c>
    </row>
    <row r="66" spans="1:12" ht="15">
      <c r="A66" s="5" t="s">
        <v>17</v>
      </c>
      <c r="B66" s="5">
        <f>COUNTIF('12A'!$H$3:$H$47,"=0")</f>
        <v>1</v>
      </c>
      <c r="C66" s="5">
        <f>COUNTIF('12A'!$H$3:$H$47,"&lt;=1")-COUNTIF('12A'!$H$3:$H$47,"=0")</f>
        <v>0</v>
      </c>
      <c r="D66" s="5">
        <f>COUNTIF('12A'!$H$3:$H$47,"&lt;=2")-COUNTIF('12A'!$H$3:$H$47,"&lt;=1")</f>
        <v>0</v>
      </c>
      <c r="E66" s="5">
        <f>COUNTIF('12A'!$H$3:$H$47,"&lt;=3")-COUNTIF('12A'!$H$3:$H$47,"&lt;=2")</f>
        <v>1</v>
      </c>
      <c r="F66" s="5">
        <f>COUNTIF('12A'!$H$3:$H$47,"&lt;=4")-COUNTIF('12A'!$H$3:$H$47,"&lt;=3")</f>
        <v>1</v>
      </c>
      <c r="G66" s="5">
        <f>COUNTIF('12A'!$H$3:$H$47,"&lt;5")</f>
        <v>10</v>
      </c>
      <c r="H66" s="5">
        <f>COUNTIF('12A'!$H$3:$H$47,"&lt;7")-COUNTIF('12A'!$H$3:$H$47,"&lt;5")</f>
        <v>16</v>
      </c>
      <c r="I66" s="5">
        <f>COUNTIF('12A'!$H$3:$H$47,"&lt;9")-COUNTIF('12A'!$H$3:$H$47,"&lt;7")</f>
        <v>8</v>
      </c>
      <c r="J66" s="5">
        <f>COUNTIF('12A'!$H$3:$H$47,"&lt;10")-COUNTIF('12A'!$H$3:$H$47,"&lt;9")</f>
        <v>0</v>
      </c>
      <c r="K66" s="5">
        <f>COUNTIF('12A'!$H$3:$H$47,"=10")</f>
        <v>0</v>
      </c>
      <c r="L66" s="22">
        <f>G66+H66+I66+J66+K66</f>
        <v>34</v>
      </c>
    </row>
    <row r="67" spans="1:12" ht="15">
      <c r="A67" s="5" t="s">
        <v>18</v>
      </c>
      <c r="B67" s="5">
        <f>COUNTIF('12B'!$H$3:$H$47,"=0")</f>
        <v>0</v>
      </c>
      <c r="C67" s="5">
        <f>COUNTIF('12B'!$H$3:$H$47,"&lt;=1")-COUNTIF('12B'!$H$3:$H$47,"=0")</f>
        <v>0</v>
      </c>
      <c r="D67" s="5">
        <f>COUNTIF('12B'!$H$3:$H$47,"&lt;=2")-COUNTIF('12B'!$H$3:$H$47,"&lt;=1")</f>
        <v>0</v>
      </c>
      <c r="E67" s="5">
        <f>COUNTIF('12B'!$H$3:$H$47,"&lt;=3")-COUNTIF('12B'!$H$3:$H$47,"&lt;=2")</f>
        <v>0</v>
      </c>
      <c r="F67" s="5">
        <f>COUNTIF('12B'!$H$3:$H$47,"&lt;=4")-COUNTIF('12B'!$H$3:$H$47,"&lt;=3")</f>
        <v>7</v>
      </c>
      <c r="G67" s="5">
        <f>COUNTIF('12B'!$H$3:$H$47,"&lt;5")</f>
        <v>10</v>
      </c>
      <c r="H67" s="5">
        <f>COUNTIF('12B'!$H$3:$H$47,"&lt;7")-COUNTIF('12B'!$H$3:$H$47,"&lt;5")</f>
        <v>21</v>
      </c>
      <c r="I67" s="5">
        <f>COUNTIF('12B'!$H$3:$H$47,"&lt;9")-COUNTIF('12B'!$H$3:$H$47,"&lt;7")</f>
        <v>7</v>
      </c>
      <c r="J67" s="5">
        <f>COUNTIF('12B'!$H$3:$H$47,"&lt;10")-COUNTIF('12B'!$H$3:$H$47,"&lt;9")</f>
        <v>1</v>
      </c>
      <c r="K67" s="5">
        <f>COUNTIF('12B'!$H$3:$H$47,"=10")</f>
        <v>0</v>
      </c>
      <c r="L67" s="22">
        <f aca="true" t="shared" si="10" ref="L67:L73">G67+H67+I67+J67+K67</f>
        <v>39</v>
      </c>
    </row>
    <row r="68" spans="1:12" ht="15">
      <c r="A68" s="5" t="s">
        <v>19</v>
      </c>
      <c r="B68" s="5">
        <f>COUNTIF('12C'!$H$3:$H$47,"=0")</f>
        <v>1</v>
      </c>
      <c r="C68" s="5">
        <f>COUNTIF('12C'!$H$3:$H$47,"&lt;=1")-COUNTIF('12C'!$H$3:$H$47,"=0")</f>
        <v>0</v>
      </c>
      <c r="D68" s="5">
        <f>COUNTIF('12C'!$H$3:$H$47,"&lt;=2")-COUNTIF('12C'!$H$3:$H$47,"&lt;=1")</f>
        <v>0</v>
      </c>
      <c r="E68" s="5">
        <f>COUNTIF('12C'!$H$3:$H$47,"&lt;=3")-COUNTIF('12C'!$H$3:$H$47,"&lt;=2")</f>
        <v>1</v>
      </c>
      <c r="F68" s="5">
        <f>COUNTIF('12C'!$H$3:$H$47,"&lt;=4")-COUNTIF('12C'!$H$3:$H$47,"&lt;=3")</f>
        <v>2</v>
      </c>
      <c r="G68" s="5">
        <f>COUNTIF('12C'!$H$3:$H$47,"&lt;5")</f>
        <v>8</v>
      </c>
      <c r="H68" s="5">
        <f>COUNTIF('12C'!$H$3:$H$47,"&lt;7")-COUNTIF('12C'!$H$3:$H$47,"&lt;5")</f>
        <v>19</v>
      </c>
      <c r="I68" s="5">
        <f>COUNTIF('12C'!$H$3:$H$47,"&lt;9")-COUNTIF('12C'!$H$3:$H$47,"&lt;7")</f>
        <v>6</v>
      </c>
      <c r="J68" s="5">
        <f>COUNTIF('12C'!$H$3:$H$47,"&lt;10")-COUNTIF('12C'!$H$3:$H$47,"&lt;9")</f>
        <v>0</v>
      </c>
      <c r="K68" s="5">
        <f>COUNTIF('12C'!$H$3:$H$47,"=10")</f>
        <v>0</v>
      </c>
      <c r="L68" s="22">
        <f t="shared" si="10"/>
        <v>33</v>
      </c>
    </row>
    <row r="69" spans="1:12" ht="15">
      <c r="A69" s="5" t="s">
        <v>20</v>
      </c>
      <c r="B69" s="5">
        <f>COUNTIF('12D'!$H$3:$H$47,"=0")</f>
        <v>0</v>
      </c>
      <c r="C69" s="5">
        <f>COUNTIF('12D'!$H$3:$H$47,"&lt;=1")-COUNTIF('12D'!$H$3:$H$47,"=0")</f>
        <v>0</v>
      </c>
      <c r="D69" s="5">
        <f>COUNTIF('12D'!$H$3:$H$47,"&lt;=2")-COUNTIF('12D'!$H$3:$H$47,"&lt;=1")</f>
        <v>0</v>
      </c>
      <c r="E69" s="5">
        <f>COUNTIF('12D'!$H$3:$H$47,"&lt;=3")-COUNTIF('12D'!$H$3:$H$47,"&lt;=2")</f>
        <v>0</v>
      </c>
      <c r="F69" s="5">
        <f>COUNTIF('12D'!$H$3:$H$47,"&lt;=4")-COUNTIF('12D'!$H$3:$H$47,"&lt;=3")</f>
        <v>3</v>
      </c>
      <c r="G69" s="5">
        <f>COUNTIF('12D'!$H$3:$H$47,"&lt;5")</f>
        <v>8</v>
      </c>
      <c r="H69" s="5">
        <f>COUNTIF('12D'!$H$3:$H$47,"&lt;7")-COUNTIF('12D'!$H$3:$H$47,"&lt;5")</f>
        <v>8</v>
      </c>
      <c r="I69" s="5">
        <f>COUNTIF('12D'!$H$3:$H$47,"&lt;9")-COUNTIF('12D'!$H$3:$H$47,"&lt;7")</f>
        <v>2</v>
      </c>
      <c r="J69" s="5">
        <f>COUNTIF('12D'!$H$3:$H$47,"&lt;10")-COUNTIF('12D'!$H$3:$H$47,"&lt;9")</f>
        <v>0</v>
      </c>
      <c r="K69" s="5">
        <f>COUNTIF('12D'!$H$3:$H$47,"=10")</f>
        <v>0</v>
      </c>
      <c r="L69" s="22">
        <f t="shared" si="10"/>
        <v>18</v>
      </c>
    </row>
    <row r="70" spans="1:12" ht="15">
      <c r="A70" s="5" t="s">
        <v>21</v>
      </c>
      <c r="B70" s="5">
        <f>COUNTIF('12E'!$H$3:$H$47,"=0")</f>
        <v>0</v>
      </c>
      <c r="C70" s="5">
        <f>COUNTIF('12E'!$H$3:$H$47,"&lt;=1")-COUNTIF('12E'!$H$3:$H$47,"=0")</f>
        <v>0</v>
      </c>
      <c r="D70" s="5">
        <f>COUNTIF('12E'!$H$3:$H$47,"&lt;=2")-COUNTIF('12E'!$H$3:$H$47,"&lt;=1")</f>
        <v>1</v>
      </c>
      <c r="E70" s="5">
        <f>COUNTIF('12E'!$H$3:$H$47,"&lt;=3")-COUNTIF('12E'!$H$3:$H$47,"&lt;=2")</f>
        <v>1</v>
      </c>
      <c r="F70" s="5">
        <f>COUNTIF('12E'!$H$3:$H$47,"&lt;=4")-COUNTIF('12E'!$H$3:$H$47,"&lt;=3")</f>
        <v>1</v>
      </c>
      <c r="G70" s="5">
        <f>COUNTIF('12E'!$H$3:$H$47,"&lt;5")</f>
        <v>6</v>
      </c>
      <c r="H70" s="5">
        <f>COUNTIF('12E'!$H$3:$H$47,"&lt;7")-COUNTIF('12E'!$H$3:$H$47,"&lt;5")</f>
        <v>3</v>
      </c>
      <c r="I70" s="5">
        <f>COUNTIF('12E'!$H$3:$H$47,"&lt;9")-COUNTIF('12E'!$H$3:$H$47,"&lt;7")</f>
        <v>0</v>
      </c>
      <c r="J70" s="5">
        <f>COUNTIF('12E'!$H$3:$H$47,"&lt;10")-COUNTIF('12E'!$H$3:$H$47,"&lt;9")</f>
        <v>0</v>
      </c>
      <c r="K70" s="5">
        <f>COUNTIF('12E'!$H$3:$H$47,"=10")</f>
        <v>0</v>
      </c>
      <c r="L70" s="22">
        <f t="shared" si="10"/>
        <v>9</v>
      </c>
    </row>
    <row r="71" spans="1:12" ht="15">
      <c r="A71" s="5" t="s">
        <v>22</v>
      </c>
      <c r="B71" s="5">
        <f>COUNTIF('12G'!$H$3:$H$47,"=0")</f>
        <v>0</v>
      </c>
      <c r="C71" s="5">
        <f>COUNTIF('12G'!$H$3:$H$47,"&lt;=1")-COUNTIF('12G'!$H$3:$H$47,"=0")</f>
        <v>0</v>
      </c>
      <c r="D71" s="5">
        <f>COUNTIF('12G'!$H$3:$H$47,"&lt;=2")-COUNTIF('12G'!$H$3:$H$47,"&lt;=1")</f>
        <v>0</v>
      </c>
      <c r="E71" s="5">
        <f>COUNTIF('12G'!$H$3:$H$47,"&lt;=3")-COUNTIF('12G'!$H$3:$H$47,"&lt;=2")</f>
        <v>1</v>
      </c>
      <c r="F71" s="5">
        <f>COUNTIF('12G'!$H$3:$H$47,"&lt;=4")-COUNTIF('12G'!$H$3:$H$47,"&lt;=3")</f>
        <v>1</v>
      </c>
      <c r="G71" s="5">
        <f>COUNTIF('12G'!$H$3:$H$47,"&lt;5")</f>
        <v>2</v>
      </c>
      <c r="H71" s="5">
        <f>COUNTIF('12G'!$H$3:$H$47,"&lt;7")-COUNTIF('12G'!$H$3:$H$47,"&lt;5")</f>
        <v>1</v>
      </c>
      <c r="I71" s="5">
        <f>COUNTIF('12G'!$H$3:$H$47,"&lt;9")-COUNTIF('12G'!$H$3:$H$47,"&lt;7")</f>
        <v>0</v>
      </c>
      <c r="J71" s="5">
        <f>COUNTIF('12G'!$H$3:$H$47,"&lt;10")-COUNTIF('12G'!$H$3:$H$47,"&lt;9")</f>
        <v>0</v>
      </c>
      <c r="K71" s="5">
        <f>COUNTIF('12G'!$H$3:$H$47,"=10")</f>
        <v>0</v>
      </c>
      <c r="L71" s="22">
        <f t="shared" si="10"/>
        <v>3</v>
      </c>
    </row>
    <row r="72" spans="1:12" ht="15">
      <c r="A72" s="5" t="s">
        <v>23</v>
      </c>
      <c r="B72" s="5">
        <f>COUNTIF('12H'!$H$3:$H$47,"=0")</f>
        <v>0</v>
      </c>
      <c r="C72" s="5">
        <f>COUNTIF('12H'!$H$3:$H$47,"&lt;=1")-COUNTIF('12H'!$H$3:$H$47,"=0")</f>
        <v>0</v>
      </c>
      <c r="D72" s="5">
        <f>COUNTIF('12H'!$H$3:$H$47,"&lt;=2")-COUNTIF('12H'!$H$3:$H$47,"&lt;=1")</f>
        <v>0</v>
      </c>
      <c r="E72" s="5">
        <f>COUNTIF('12H'!$H$3:$H$47,"&lt;=3")-COUNTIF('12H'!$H$3:$H$47,"&lt;=2")</f>
        <v>0</v>
      </c>
      <c r="F72" s="5">
        <f>COUNTIF('12H'!$H$3:$H$47,"&lt;=4")-COUNTIF('12H'!$H$3:$H$47,"&lt;=3")</f>
        <v>2</v>
      </c>
      <c r="G72" s="5">
        <f>COUNTIF('12H'!$H$3:$H$47,"&lt;5")</f>
        <v>4</v>
      </c>
      <c r="H72" s="5">
        <f>COUNTIF('12H'!$H$3:$H$47,"&lt;7")-COUNTIF('12H'!$H$3:$H$47,"&lt;5")</f>
        <v>2</v>
      </c>
      <c r="I72" s="5">
        <f>COUNTIF('12H'!$H$3:$H$47,"&lt;9")-COUNTIF('12H'!$H$3:$H$47,"&lt;7")</f>
        <v>0</v>
      </c>
      <c r="J72" s="5">
        <f>COUNTIF('12H'!$H$3:$H$47,"&lt;10")-COUNTIF('12H'!$H$3:$H$47,"&lt;9")</f>
        <v>0</v>
      </c>
      <c r="K72" s="5">
        <f>COUNTIF('12H'!$H$3:$H$47,"=10")</f>
        <v>0</v>
      </c>
      <c r="L72" s="22">
        <f t="shared" si="10"/>
        <v>6</v>
      </c>
    </row>
    <row r="73" spans="1:12" ht="15">
      <c r="A73" s="5" t="s">
        <v>24</v>
      </c>
      <c r="B73" s="5">
        <f>COUNTIF('12I'!$H$3:$H$47,"=0")</f>
        <v>0</v>
      </c>
      <c r="C73" s="5">
        <f>COUNTIF('12I'!$H$3:$H$47,"&lt;=1")-COUNTIF('12I'!$H$3:$H$47,"=0")</f>
        <v>0</v>
      </c>
      <c r="D73" s="5">
        <f>COUNTIF('12I'!$H$3:$H$47,"&lt;=2")-COUNTIF('12I'!$H$3:$H$47,"&lt;=1")</f>
        <v>0</v>
      </c>
      <c r="E73" s="5">
        <f>COUNTIF('12I'!$H$3:$H$47,"&lt;=3")-COUNTIF('12I'!$H$3:$H$47,"&lt;=2")</f>
        <v>0</v>
      </c>
      <c r="F73" s="5">
        <f>COUNTIF('12I'!$H$3:$H$47,"&lt;=4")-COUNTIF('12I'!$H$3:$H$47,"&lt;=3")</f>
        <v>2</v>
      </c>
      <c r="G73" s="5">
        <f>COUNTIF('12I'!$H$3:$H$47,"&lt;5")</f>
        <v>4</v>
      </c>
      <c r="H73" s="5">
        <f>COUNTIF('12I'!$H$3:$H$47,"&lt;7")-COUNTIF('12I'!$H$3:$H$47,"&lt;5")</f>
        <v>1</v>
      </c>
      <c r="I73" s="5">
        <f>COUNTIF('12I'!$H$3:$H$47,"&lt;9")-COUNTIF('12I'!$H$3:$H$47,"&lt;7")</f>
        <v>0</v>
      </c>
      <c r="J73" s="5">
        <f>COUNTIF('12I'!$H$3:$H$47,"&lt;10")-COUNTIF('12I'!$H$3:$H$47,"&lt;9")</f>
        <v>0</v>
      </c>
      <c r="K73" s="5">
        <f>COUNTIF('12I'!$H$3:$H$47,"=10")</f>
        <v>0</v>
      </c>
      <c r="L73" s="22">
        <f t="shared" si="10"/>
        <v>5</v>
      </c>
    </row>
    <row r="74" spans="1:12" ht="15.75">
      <c r="A74" s="18" t="s">
        <v>4</v>
      </c>
      <c r="B74" s="18">
        <f aca="true" t="shared" si="11" ref="B74:L74">SUM(B66:B73)</f>
        <v>2</v>
      </c>
      <c r="C74" s="18">
        <f t="shared" si="11"/>
        <v>0</v>
      </c>
      <c r="D74" s="18">
        <f t="shared" si="11"/>
        <v>1</v>
      </c>
      <c r="E74" s="18">
        <f t="shared" si="11"/>
        <v>4</v>
      </c>
      <c r="F74" s="18">
        <f t="shared" si="11"/>
        <v>19</v>
      </c>
      <c r="G74" s="18">
        <f t="shared" si="11"/>
        <v>52</v>
      </c>
      <c r="H74" s="18">
        <f t="shared" si="11"/>
        <v>71</v>
      </c>
      <c r="I74" s="18">
        <f t="shared" si="11"/>
        <v>23</v>
      </c>
      <c r="J74" s="18">
        <f t="shared" si="11"/>
        <v>1</v>
      </c>
      <c r="K74" s="18">
        <f t="shared" si="11"/>
        <v>0</v>
      </c>
      <c r="L74" s="18">
        <f t="shared" si="11"/>
        <v>147</v>
      </c>
    </row>
    <row r="77" spans="1:12" ht="15.75">
      <c r="A77" s="233" t="s">
        <v>30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5"/>
    </row>
    <row r="78" spans="1:12" ht="15.75">
      <c r="A78" s="18" t="s">
        <v>6</v>
      </c>
      <c r="B78" s="18" t="s">
        <v>13</v>
      </c>
      <c r="C78" s="18" t="s">
        <v>37</v>
      </c>
      <c r="D78" s="18" t="s">
        <v>38</v>
      </c>
      <c r="E78" s="18" t="s">
        <v>32</v>
      </c>
      <c r="F78" s="18" t="s">
        <v>33</v>
      </c>
      <c r="G78" s="18" t="s">
        <v>34</v>
      </c>
      <c r="H78" s="18" t="s">
        <v>35</v>
      </c>
      <c r="I78" s="18" t="s">
        <v>36</v>
      </c>
      <c r="J78" s="18" t="s">
        <v>14</v>
      </c>
      <c r="K78" s="18" t="s">
        <v>40</v>
      </c>
      <c r="L78" s="18" t="s">
        <v>15</v>
      </c>
    </row>
    <row r="79" spans="1:12" ht="15">
      <c r="A79" s="5" t="s">
        <v>17</v>
      </c>
      <c r="B79" s="5">
        <f>COUNTIF('12A'!$J$3:$J$47,"=0")</f>
        <v>0</v>
      </c>
      <c r="C79" s="5">
        <f>COUNTIF('12A'!$J$3:$J$47,"&lt;=1")-COUNTIF('12A'!$J$3:$J$47,"=0")</f>
        <v>0</v>
      </c>
      <c r="D79" s="5">
        <f>COUNTIF('12A'!$J$3:$J$47,"&lt;=2")-COUNTIF('12A'!$J$3:$J$47,"&lt;=1")</f>
        <v>0</v>
      </c>
      <c r="E79" s="5">
        <f>COUNTIF('12A'!$J$3:$J$47,"&lt;=3")-COUNTIF('12A'!$J$3:$J$47,"&lt;=2")</f>
        <v>0</v>
      </c>
      <c r="F79" s="5">
        <f>COUNTIF('12A'!$J$3:$J$47,"&lt;=4")-COUNTIF('12A'!$J$3:$J$47,"&lt;=3")</f>
        <v>0</v>
      </c>
      <c r="G79" s="5">
        <f>COUNTIF('12A'!$J$3:$J$47,"&lt;5")</f>
        <v>2</v>
      </c>
      <c r="H79" s="5">
        <f>COUNTIF('12A'!$J$3:$J$47,"&lt;7")-COUNTIF('12A'!$J$3:$J$47,"&lt;5")</f>
        <v>2</v>
      </c>
      <c r="I79" s="5">
        <f>COUNTIF('12A'!$J$3:$J$47,"&lt;9")-COUNTIF('12A'!$J$3:$J$47,"&lt;7")</f>
        <v>0</v>
      </c>
      <c r="J79" s="5">
        <f>COUNTIF('12A'!$J$3:$J$47,"&lt;10")-COUNTIF('12A'!$J$3:$J$47,"&lt;9")</f>
        <v>0</v>
      </c>
      <c r="K79" s="5">
        <f>COUNTIF('12A'!$J$3:$J$47,"=10")</f>
        <v>0</v>
      </c>
      <c r="L79" s="22">
        <f>G79+H79+I79+J79+K79</f>
        <v>4</v>
      </c>
    </row>
    <row r="80" spans="1:12" ht="15">
      <c r="A80" s="5" t="s">
        <v>18</v>
      </c>
      <c r="B80" s="5">
        <f>COUNTIF('12B'!$J$3:$J$47,"=0")</f>
        <v>0</v>
      </c>
      <c r="C80" s="5">
        <f>COUNTIF('12B'!$J$3:$J$47,"&lt;=1")-COUNTIF('12B'!$J$3:$J$47,"=0")</f>
        <v>0</v>
      </c>
      <c r="D80" s="5">
        <f>COUNTIF('12B'!$J$3:$J$47,"&lt;=2")-COUNTIF('12B'!$J$3:$J$47,"&lt;=1")</f>
        <v>0</v>
      </c>
      <c r="E80" s="5">
        <f>COUNTIF('12B'!$J$3:$J$47,"&lt;=3")-COUNTIF('12B'!$J$3:$J$47,"&lt;=2")</f>
        <v>0</v>
      </c>
      <c r="F80" s="5">
        <f>COUNTIF('12B'!$J$3:$J$47,"&lt;=4")-COUNTIF('12B'!$J$3:$J$47,"&lt;=3")</f>
        <v>2</v>
      </c>
      <c r="G80" s="5">
        <f>COUNTIF('12B'!$J$3:$J$47,"&lt;5")</f>
        <v>3</v>
      </c>
      <c r="H80" s="5">
        <f>COUNTIF('12B'!$J$3:$J$47,"&lt;7")-COUNTIF('12B'!$J$3:$J$47,"&lt;5")</f>
        <v>1</v>
      </c>
      <c r="I80" s="5">
        <f>COUNTIF('12B'!$J$3:$J$47,"&lt;9")-COUNTIF('12B'!$J$3:$J$47,"&lt;7")</f>
        <v>0</v>
      </c>
      <c r="J80" s="5">
        <f>COUNTIF('12B'!$J$3:$J$47,"&lt;10")-COUNTIF('12B'!$J$3:$J$47,"&lt;9")</f>
        <v>0</v>
      </c>
      <c r="K80" s="5">
        <f>COUNTIF('12B'!$J$3:$J$47,"=10")</f>
        <v>0</v>
      </c>
      <c r="L80" s="22">
        <f aca="true" t="shared" si="12" ref="L80:L86">G80+H80+I80+J80+K80</f>
        <v>4</v>
      </c>
    </row>
    <row r="81" spans="1:12" ht="15">
      <c r="A81" s="5" t="s">
        <v>19</v>
      </c>
      <c r="B81" s="5">
        <f>COUNTIF('12C'!$J$3:$J$47,"=0")</f>
        <v>0</v>
      </c>
      <c r="C81" s="5">
        <f>COUNTIF('12C'!$J$3:$J$47,"&lt;=1")-COUNTIF('12C'!$J$3:$J$47,"=0")</f>
        <v>0</v>
      </c>
      <c r="D81" s="5">
        <f>COUNTIF('12C'!$J$3:$J$47,"&lt;=2")-COUNTIF('12C'!$J$3:$J$47,"&lt;=1")</f>
        <v>0</v>
      </c>
      <c r="E81" s="5">
        <f>COUNTIF('12C'!$J$3:$J$47,"&lt;=3")-COUNTIF('12C'!$J$3:$J$47,"&lt;=2")</f>
        <v>1</v>
      </c>
      <c r="F81" s="5">
        <f>COUNTIF('12C'!$J$3:$J$47,"&lt;=4")-COUNTIF('12C'!$J$3:$J$47,"&lt;=3")</f>
        <v>1</v>
      </c>
      <c r="G81" s="5">
        <f>COUNTIF('12C'!$J$3:$J$47,"&lt;5")</f>
        <v>2</v>
      </c>
      <c r="H81" s="5">
        <f>COUNTIF('12C'!$J$3:$J$47,"&lt;7")-COUNTIF('12C'!$J$3:$J$47,"&lt;5")</f>
        <v>0</v>
      </c>
      <c r="I81" s="5">
        <f>COUNTIF('12C'!$J$3:$J$47,"&lt;9")-COUNTIF('12C'!$J$3:$J$47,"&lt;7")</f>
        <v>0</v>
      </c>
      <c r="J81" s="5">
        <f>COUNTIF('12C'!$J$3:$J$47,"&lt;10")-COUNTIF('12C'!$J$3:$J$47,"&lt;9")</f>
        <v>0</v>
      </c>
      <c r="K81" s="5">
        <f>COUNTIF('12C'!$J$3:$J$47,"=10")</f>
        <v>0</v>
      </c>
      <c r="L81" s="22">
        <f t="shared" si="12"/>
        <v>2</v>
      </c>
    </row>
    <row r="82" spans="1:12" ht="15">
      <c r="A82" s="5" t="s">
        <v>20</v>
      </c>
      <c r="B82" s="5">
        <f>COUNTIF('12D'!$J$3:$J$47,"=0")</f>
        <v>0</v>
      </c>
      <c r="C82" s="5">
        <f>COUNTIF('12D'!$J$3:$J$47,"&lt;=1")-COUNTIF('12D'!$J$3:$J$47,"=0")</f>
        <v>0</v>
      </c>
      <c r="D82" s="5">
        <f>COUNTIF('12D'!$J$3:$J$47,"&lt;=2")-COUNTIF('12D'!$J$3:$J$47,"&lt;=1")</f>
        <v>0</v>
      </c>
      <c r="E82" s="5">
        <f>COUNTIF('12D'!$J$3:$J$47,"&lt;=3")-COUNTIF('12D'!$J$3:$J$47,"&lt;=2")</f>
        <v>0</v>
      </c>
      <c r="F82" s="5">
        <f>COUNTIF('12D'!$J$3:$J$47,"&lt;=4")-COUNTIF('12D'!$J$3:$J$47,"&lt;=3")</f>
        <v>5</v>
      </c>
      <c r="G82" s="5">
        <f>COUNTIF('12D'!$J$3:$J$47,"&lt;5")</f>
        <v>12</v>
      </c>
      <c r="H82" s="5">
        <f>COUNTIF('12D'!$J$3:$J$47,"&lt;7")-COUNTIF('12D'!$J$3:$J$47,"&lt;5")</f>
        <v>5</v>
      </c>
      <c r="I82" s="5">
        <f>COUNTIF('12D'!$J$3:$J$47,"&lt;9")-COUNTIF('12D'!$J$3:$J$47,"&lt;7")</f>
        <v>0</v>
      </c>
      <c r="J82" s="5">
        <f>COUNTIF('12D'!$J$3:$J$47,"&lt;10")-COUNTIF('12D'!$J$3:$J$47,"&lt;9")</f>
        <v>0</v>
      </c>
      <c r="K82" s="5">
        <f>COUNTIF('12D'!$J$3:$J$47,"=10")</f>
        <v>0</v>
      </c>
      <c r="L82" s="22">
        <f t="shared" si="12"/>
        <v>17</v>
      </c>
    </row>
    <row r="83" spans="1:12" ht="15">
      <c r="A83" s="5" t="s">
        <v>21</v>
      </c>
      <c r="B83" s="5">
        <f>COUNTIF('12E'!$J$3:$J$47,"=0")</f>
        <v>0</v>
      </c>
      <c r="C83" s="5">
        <f>COUNTIF('12E'!$J$3:$J$47,"&lt;=1")-COUNTIF('12E'!$J$3:$J$47,"=0")</f>
        <v>0</v>
      </c>
      <c r="D83" s="5">
        <f>COUNTIF('12E'!$J$3:$J$47,"&lt;=2")-COUNTIF('12E'!$J$3:$J$47,"&lt;=1")</f>
        <v>0</v>
      </c>
      <c r="E83" s="5">
        <f>COUNTIF('12E'!$J$3:$J$47,"&lt;=3")-COUNTIF('12E'!$J$3:$J$47,"&lt;=2")</f>
        <v>3</v>
      </c>
      <c r="F83" s="5">
        <f>COUNTIF('12E'!$J$3:$J$47,"&lt;=4")-COUNTIF('12E'!$J$3:$J$47,"&lt;=3")</f>
        <v>8</v>
      </c>
      <c r="G83" s="5">
        <f>COUNTIF('12E'!$J$3:$J$47,"&lt;5")</f>
        <v>16</v>
      </c>
      <c r="H83" s="5">
        <f>COUNTIF('12E'!$J$3:$J$47,"&lt;7")-COUNTIF('12E'!$J$3:$J$47,"&lt;5")</f>
        <v>5</v>
      </c>
      <c r="I83" s="5">
        <f>COUNTIF('12E'!$J$3:$J$47,"&lt;9")-COUNTIF('12E'!$J$3:$J$47,"&lt;7")</f>
        <v>0</v>
      </c>
      <c r="J83" s="5">
        <f>COUNTIF('12E'!$J$3:$J$47,"&lt;10")-COUNTIF('12E'!$J$3:$J$47,"&lt;9")</f>
        <v>0</v>
      </c>
      <c r="K83" s="5">
        <f>COUNTIF('12E'!$J$3:$J$47,"=10")</f>
        <v>0</v>
      </c>
      <c r="L83" s="22">
        <f t="shared" si="12"/>
        <v>21</v>
      </c>
    </row>
    <row r="84" spans="1:12" ht="15">
      <c r="A84" s="5" t="s">
        <v>22</v>
      </c>
      <c r="B84" s="5">
        <f>COUNTIF('12G'!$J$3:$J$47,"=0")</f>
        <v>0</v>
      </c>
      <c r="C84" s="5">
        <f>COUNTIF('12G'!$J$3:$J$47,"&lt;=1")-COUNTIF('12G'!$J$3:$J$47,"=0")</f>
        <v>0</v>
      </c>
      <c r="D84" s="5">
        <f>COUNTIF('12G'!$J$3:$J$47,"&lt;=2")-COUNTIF('12G'!$J$3:$J$47,"&lt;=1")</f>
        <v>0</v>
      </c>
      <c r="E84" s="5">
        <f>COUNTIF('12G'!$J$3:$J$47,"&lt;=3")-COUNTIF('12G'!$J$3:$J$47,"&lt;=2")</f>
        <v>2</v>
      </c>
      <c r="F84" s="5">
        <f>COUNTIF('12G'!$J$3:$J$47,"&lt;=4")-COUNTIF('12G'!$J$3:$J$47,"&lt;=3")</f>
        <v>10</v>
      </c>
      <c r="G84" s="5">
        <f>COUNTIF('12G'!$J$3:$J$47,"&lt;5")</f>
        <v>15</v>
      </c>
      <c r="H84" s="5">
        <f>COUNTIF('12G'!$J$3:$J$47,"&lt;7")-COUNTIF('12G'!$J$3:$J$47,"&lt;5")</f>
        <v>9</v>
      </c>
      <c r="I84" s="5">
        <f>COUNTIF('12G'!$J$3:$J$47,"&lt;9")-COUNTIF('12G'!$J$3:$J$47,"&lt;7")</f>
        <v>2</v>
      </c>
      <c r="J84" s="5">
        <f>COUNTIF('12G'!$J$3:$J$47,"&lt;10")-COUNTIF('12G'!$J$3:$J$47,"&lt;9")</f>
        <v>0</v>
      </c>
      <c r="K84" s="5">
        <f>COUNTIF('12G'!$J$3:$J$47,"=10")</f>
        <v>0</v>
      </c>
      <c r="L84" s="22">
        <f t="shared" si="12"/>
        <v>26</v>
      </c>
    </row>
    <row r="85" spans="1:12" ht="15">
      <c r="A85" s="5" t="s">
        <v>23</v>
      </c>
      <c r="B85" s="5">
        <f>COUNTIF('12H'!$J$3:$J$47,"=0")</f>
        <v>0</v>
      </c>
      <c r="C85" s="5">
        <f>COUNTIF('12H'!$J$3:$J$47,"&lt;=1")-COUNTIF('12H'!$J$3:$J$47,"=0")</f>
        <v>0</v>
      </c>
      <c r="D85" s="5">
        <f>COUNTIF('12H'!$J$3:$J$47,"&lt;=2")-COUNTIF('12H'!$J$3:$J$47,"&lt;=1")</f>
        <v>1</v>
      </c>
      <c r="E85" s="5">
        <f>COUNTIF('12H'!$J$3:$J$47,"&lt;=3")-COUNTIF('12H'!$J$3:$J$47,"&lt;=2")</f>
        <v>0</v>
      </c>
      <c r="F85" s="5">
        <f>COUNTIF('12H'!$J$3:$J$47,"&lt;=4")-COUNTIF('12H'!$J$3:$J$47,"&lt;=3")</f>
        <v>9</v>
      </c>
      <c r="G85" s="5">
        <f>COUNTIF('12H'!$J$3:$J$47,"&lt;5")</f>
        <v>11</v>
      </c>
      <c r="H85" s="5">
        <f>COUNTIF('12H'!$J$3:$J$47,"&lt;7")-COUNTIF('12H'!$J$3:$J$47,"&lt;5")</f>
        <v>8</v>
      </c>
      <c r="I85" s="5">
        <f>COUNTIF('12H'!$J$3:$J$47,"&lt;9")-COUNTIF('12H'!$J$3:$J$47,"&lt;7")</f>
        <v>3</v>
      </c>
      <c r="J85" s="5">
        <f>COUNTIF('12H'!$J$3:$J$47,"&lt;10")-COUNTIF('12H'!$J$3:$J$47,"&lt;9")</f>
        <v>0</v>
      </c>
      <c r="K85" s="5">
        <f>COUNTIF('12H'!$J$3:$J$47,"=10")</f>
        <v>0</v>
      </c>
      <c r="L85" s="22">
        <f t="shared" si="12"/>
        <v>22</v>
      </c>
    </row>
    <row r="86" spans="1:12" ht="15">
      <c r="A86" s="5" t="s">
        <v>24</v>
      </c>
      <c r="B86" s="5">
        <f>COUNTIF('12I'!$J$3:$J$47,"=0")</f>
        <v>0</v>
      </c>
      <c r="C86" s="5">
        <f>COUNTIF('12I'!$J$3:$J$47,"&lt;=1")-COUNTIF('12I'!$J$3:$J$47,"=0")</f>
        <v>0</v>
      </c>
      <c r="D86" s="5">
        <f>COUNTIF('12I'!$J$3:$J$47,"&lt;=2")-COUNTIF('12I'!$J$3:$J$47,"&lt;=1")</f>
        <v>0</v>
      </c>
      <c r="E86" s="5">
        <f>COUNTIF('12I'!$J$3:$J$47,"&lt;=3")-COUNTIF('12I'!$J$3:$J$47,"&lt;=2")</f>
        <v>3</v>
      </c>
      <c r="F86" s="5">
        <f>COUNTIF('12I'!$J$3:$J$47,"&lt;=4")-COUNTIF('12I'!$J$3:$J$47,"&lt;=3")</f>
        <v>5</v>
      </c>
      <c r="G86" s="5">
        <f>COUNTIF('12I'!$J$3:$J$47,"&lt;5")</f>
        <v>14</v>
      </c>
      <c r="H86" s="5">
        <f>COUNTIF('12I'!$J$3:$J$47,"&lt;7")-COUNTIF('12I'!$J$3:$J$47,"&lt;5")</f>
        <v>8</v>
      </c>
      <c r="I86" s="5">
        <f>COUNTIF('12I'!$J$3:$J$47,"&lt;9")-COUNTIF('12I'!$J$3:$J$47,"&lt;7")</f>
        <v>2</v>
      </c>
      <c r="J86" s="5">
        <f>COUNTIF('12I'!$J$3:$J$47,"&lt;10")-COUNTIF('12I'!$J$3:$J$47,"&lt;9")</f>
        <v>0</v>
      </c>
      <c r="K86" s="5">
        <f>COUNTIF('12I'!$J$3:$J$47,"=10")</f>
        <v>0</v>
      </c>
      <c r="L86" s="22">
        <f t="shared" si="12"/>
        <v>24</v>
      </c>
    </row>
    <row r="87" spans="1:12" ht="15.75">
      <c r="A87" s="18" t="s">
        <v>4</v>
      </c>
      <c r="B87" s="18">
        <f aca="true" t="shared" si="13" ref="B87:L87">SUM(B79:B86)</f>
        <v>0</v>
      </c>
      <c r="C87" s="18">
        <f t="shared" si="13"/>
        <v>0</v>
      </c>
      <c r="D87" s="18">
        <f t="shared" si="13"/>
        <v>1</v>
      </c>
      <c r="E87" s="18">
        <f t="shared" si="13"/>
        <v>9</v>
      </c>
      <c r="F87" s="18">
        <f t="shared" si="13"/>
        <v>40</v>
      </c>
      <c r="G87" s="18">
        <f t="shared" si="13"/>
        <v>75</v>
      </c>
      <c r="H87" s="18">
        <f t="shared" si="13"/>
        <v>38</v>
      </c>
      <c r="I87" s="18">
        <f t="shared" si="13"/>
        <v>7</v>
      </c>
      <c r="J87" s="18">
        <f t="shared" si="13"/>
        <v>0</v>
      </c>
      <c r="K87" s="18">
        <f t="shared" si="13"/>
        <v>0</v>
      </c>
      <c r="L87" s="18">
        <f t="shared" si="13"/>
        <v>120</v>
      </c>
    </row>
    <row r="90" spans="1:12" ht="15.75">
      <c r="A90" s="233" t="s">
        <v>29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5"/>
    </row>
    <row r="91" spans="1:12" ht="15.75">
      <c r="A91" s="18" t="s">
        <v>6</v>
      </c>
      <c r="B91" s="18" t="s">
        <v>13</v>
      </c>
      <c r="C91" s="18" t="s">
        <v>37</v>
      </c>
      <c r="D91" s="18" t="s">
        <v>38</v>
      </c>
      <c r="E91" s="18" t="s">
        <v>32</v>
      </c>
      <c r="F91" s="18" t="s">
        <v>33</v>
      </c>
      <c r="G91" s="18" t="s">
        <v>34</v>
      </c>
      <c r="H91" s="18" t="s">
        <v>35</v>
      </c>
      <c r="I91" s="18" t="s">
        <v>36</v>
      </c>
      <c r="J91" s="18" t="s">
        <v>14</v>
      </c>
      <c r="K91" s="18" t="s">
        <v>40</v>
      </c>
      <c r="L91" s="18" t="s">
        <v>15</v>
      </c>
    </row>
    <row r="92" spans="1:12" ht="15">
      <c r="A92" s="5" t="s">
        <v>17</v>
      </c>
      <c r="B92" s="5">
        <f>COUNTIF('12A'!$K$3:$K$47,"=0")</f>
        <v>0</v>
      </c>
      <c r="C92" s="5">
        <f>COUNTIF('12A'!$K$3:$K$47,"&lt;=1")-COUNTIF('12A'!$K$3:$K$47,"=0")</f>
        <v>0</v>
      </c>
      <c r="D92" s="5">
        <f>COUNTIF('12A'!$K$3:$K$47,"&lt;=2")-COUNTIF('12A'!$K$3:$K$47,"&lt;=1")</f>
        <v>0</v>
      </c>
      <c r="E92" s="5">
        <f>COUNTIF('12A'!$K$3:$K$47,"&lt;=3")-COUNTIF('12A'!$K$3:$K$47,"&lt;=2")</f>
        <v>0</v>
      </c>
      <c r="F92" s="5">
        <f>COUNTIF('12A'!$K$3:$K$47,"&lt;=4")-COUNTIF('12A'!$K$3:$K$47,"&lt;=3")</f>
        <v>1</v>
      </c>
      <c r="G92" s="5">
        <f>COUNTIF('12A'!$K$3:$K$47,"&lt;5")</f>
        <v>3</v>
      </c>
      <c r="H92" s="5">
        <f>COUNTIF('12A'!$K$3:$K$47,"&lt;7")-COUNTIF('12A'!$K$3:$K$47,"&lt;5")</f>
        <v>1</v>
      </c>
      <c r="I92" s="5">
        <f>COUNTIF('12A'!$K$3:$K$47,"&lt;9")-COUNTIF('12A'!$K$3:$K$47,"&lt;7")</f>
        <v>0</v>
      </c>
      <c r="J92" s="5">
        <f>COUNTIF('12A'!$K$3:$K$47,"&lt;10")-COUNTIF('12A'!$K$3:$K$47,"&lt;9")</f>
        <v>0</v>
      </c>
      <c r="K92" s="5">
        <f>COUNTIF('12A'!$K$3:$K$47,"=10")</f>
        <v>0</v>
      </c>
      <c r="L92" s="22">
        <f>G92+H92+I92+J92+K92</f>
        <v>4</v>
      </c>
    </row>
    <row r="93" spans="1:12" ht="15">
      <c r="A93" s="5" t="s">
        <v>18</v>
      </c>
      <c r="B93" s="5">
        <f>COUNTIF('12B'!$K$3:$K$47,"=0")</f>
        <v>0</v>
      </c>
      <c r="C93" s="5">
        <f>COUNTIF('12B'!$K$3:$K$47,"&lt;=1")-COUNTIF('12B'!$K$3:$K$47,"=0")</f>
        <v>0</v>
      </c>
      <c r="D93" s="5">
        <f>COUNTIF('12B'!$K$3:$K$47,"&lt;=2")-COUNTIF('12B'!$K$3:$K$47,"&lt;=1")</f>
        <v>0</v>
      </c>
      <c r="E93" s="5">
        <f>COUNTIF('12B'!$K$3:$K$47,"&lt;=3")-COUNTIF('12B'!$K$3:$K$47,"&lt;=2")</f>
        <v>0</v>
      </c>
      <c r="F93" s="5">
        <f>COUNTIF('12B'!$K$3:$K$47,"&lt;=4")-COUNTIF('12B'!$K$3:$K$47,"&lt;=3")</f>
        <v>0</v>
      </c>
      <c r="G93" s="5">
        <f>COUNTIF('12B'!$K$3:$K$47,"&lt;5")</f>
        <v>0</v>
      </c>
      <c r="H93" s="5">
        <f>COUNTIF('12B'!$K$3:$K$47,"&lt;7")-COUNTIF('12B'!$K$3:$K$47,"&lt;5")</f>
        <v>4</v>
      </c>
      <c r="I93" s="5">
        <f>COUNTIF('12B'!$K$3:$K$47,"&lt;9")-COUNTIF('12B'!$K$3:$K$47,"&lt;7")</f>
        <v>0</v>
      </c>
      <c r="J93" s="5">
        <f>COUNTIF('12B'!$K$3:$K$47,"&lt;10")-COUNTIF('12B'!$K$3:$K$47,"&lt;9")</f>
        <v>0</v>
      </c>
      <c r="K93" s="5">
        <f>COUNTIF('12B'!$K$3:$K$47,"=10")</f>
        <v>0</v>
      </c>
      <c r="L93" s="22">
        <f aca="true" t="shared" si="14" ref="L93:L99">G93+H93+I93+J93+K93</f>
        <v>4</v>
      </c>
    </row>
    <row r="94" spans="1:12" ht="15">
      <c r="A94" s="5" t="s">
        <v>19</v>
      </c>
      <c r="B94" s="5">
        <f>COUNTIF('12C'!$K$3:$K$47,"=0")</f>
        <v>0</v>
      </c>
      <c r="C94" s="5">
        <f>COUNTIF('12C'!$K$3:$K$47,"&lt;=1")-COUNTIF('12C'!$K$3:$K$47,"=0")</f>
        <v>0</v>
      </c>
      <c r="D94" s="5">
        <f>COUNTIF('12C'!$K$3:$K$47,"&lt;=2")-COUNTIF('12C'!$K$3:$K$47,"&lt;=1")</f>
        <v>0</v>
      </c>
      <c r="E94" s="5">
        <f>COUNTIF('12C'!$K$3:$K$47,"&lt;=3")-COUNTIF('12C'!$K$3:$K$47,"&lt;=2")</f>
        <v>0</v>
      </c>
      <c r="F94" s="5">
        <f>COUNTIF('12C'!$K$3:$K$47,"&lt;=4")-COUNTIF('12C'!$K$3:$K$47,"&lt;=3")</f>
        <v>0</v>
      </c>
      <c r="G94" s="5">
        <f>COUNTIF('12C'!$K$3:$K$47,"&lt;5")</f>
        <v>2</v>
      </c>
      <c r="H94" s="5">
        <f>COUNTIF('12C'!$K$3:$K$47,"&lt;7")-COUNTIF('12C'!$K$3:$K$47,"&lt;5")</f>
        <v>0</v>
      </c>
      <c r="I94" s="5">
        <f>COUNTIF('12C'!$K$3:$K$47,"&lt;9")-COUNTIF('12C'!$K$3:$K$47,"&lt;7")</f>
        <v>0</v>
      </c>
      <c r="J94" s="5">
        <f>COUNTIF('12C'!$K$3:$K$47,"&lt;10")-COUNTIF('12C'!$K$3:$K$47,"&lt;9")</f>
        <v>0</v>
      </c>
      <c r="K94" s="5">
        <f>COUNTIF('12C'!$K$3:$K$47,"=10")</f>
        <v>0</v>
      </c>
      <c r="L94" s="22">
        <f t="shared" si="14"/>
        <v>2</v>
      </c>
    </row>
    <row r="95" spans="1:12" ht="15">
      <c r="A95" s="5" t="s">
        <v>20</v>
      </c>
      <c r="B95" s="5">
        <f>COUNTIF('12D'!$K$3:$K$47,"=0")</f>
        <v>0</v>
      </c>
      <c r="C95" s="5">
        <f>COUNTIF('12D'!$K$3:$K$47,"&lt;=1")-COUNTIF('12D'!$K$3:$K$47,"=0")</f>
        <v>0</v>
      </c>
      <c r="D95" s="5">
        <f>COUNTIF('12D'!$K$3:$K$47,"&lt;=2")-COUNTIF('12D'!$K$3:$K$47,"&lt;=1")</f>
        <v>0</v>
      </c>
      <c r="E95" s="5">
        <f>COUNTIF('12D'!$K$3:$K$47,"&lt;=3")-COUNTIF('12D'!$K$3:$K$47,"&lt;=2")</f>
        <v>0</v>
      </c>
      <c r="F95" s="5">
        <f>COUNTIF('12D'!$K$3:$K$47,"&lt;=4")-COUNTIF('12D'!$K$3:$K$47,"&lt;=3")</f>
        <v>2</v>
      </c>
      <c r="G95" s="5">
        <f>COUNTIF('12D'!$K$3:$K$47,"&lt;5")</f>
        <v>3</v>
      </c>
      <c r="H95" s="5">
        <f>COUNTIF('12D'!$K$3:$K$47,"&lt;7")-COUNTIF('12D'!$K$3:$K$47,"&lt;5")</f>
        <v>12</v>
      </c>
      <c r="I95" s="5">
        <f>COUNTIF('12D'!$K$3:$K$47,"&lt;9")-COUNTIF('12D'!$K$3:$K$47,"&lt;7")</f>
        <v>2</v>
      </c>
      <c r="J95" s="5">
        <f>COUNTIF('12D'!$K$3:$K$47,"&lt;10")-COUNTIF('12D'!$K$3:$K$47,"&lt;9")</f>
        <v>0</v>
      </c>
      <c r="K95" s="5">
        <f>COUNTIF('12D'!$K$3:$K$47,"=10")</f>
        <v>0</v>
      </c>
      <c r="L95" s="22">
        <f t="shared" si="14"/>
        <v>17</v>
      </c>
    </row>
    <row r="96" spans="1:12" ht="15">
      <c r="A96" s="5" t="s">
        <v>21</v>
      </c>
      <c r="B96" s="5">
        <f>COUNTIF('12E'!$K$3:$K$47,"=0")</f>
        <v>0</v>
      </c>
      <c r="C96" s="5">
        <f>COUNTIF('12E'!$K$3:$K$47,"&lt;=1")-COUNTIF('12E'!$K$3:$K$47,"=0")</f>
        <v>0</v>
      </c>
      <c r="D96" s="5">
        <f>COUNTIF('12E'!$K$3:$K$47,"&lt;=2")-COUNTIF('12E'!$K$3:$K$47,"&lt;=1")</f>
        <v>0</v>
      </c>
      <c r="E96" s="5">
        <f>COUNTIF('12E'!$K$3:$K$47,"&lt;=3")-COUNTIF('12E'!$K$3:$K$47,"&lt;=2")</f>
        <v>1</v>
      </c>
      <c r="F96" s="5">
        <f>COUNTIF('12E'!$K$3:$K$47,"&lt;=4")-COUNTIF('12E'!$K$3:$K$47,"&lt;=3")</f>
        <v>1</v>
      </c>
      <c r="G96" s="5">
        <f>COUNTIF('12E'!$K$3:$K$47,"&lt;5")</f>
        <v>3</v>
      </c>
      <c r="H96" s="5">
        <f>COUNTIF('12E'!$K$3:$K$47,"&lt;7")-COUNTIF('12E'!$K$3:$K$47,"&lt;5")</f>
        <v>18</v>
      </c>
      <c r="I96" s="5">
        <f>COUNTIF('12E'!$K$3:$K$47,"&lt;9")-COUNTIF('12E'!$K$3:$K$47,"&lt;7")</f>
        <v>0</v>
      </c>
      <c r="J96" s="5">
        <f>COUNTIF('12E'!$K$3:$K$47,"&lt;10")-COUNTIF('12E'!$K$3:$K$47,"&lt;9")</f>
        <v>0</v>
      </c>
      <c r="K96" s="5">
        <f>COUNTIF('12E'!$K$3:$K$47,"=10")</f>
        <v>0</v>
      </c>
      <c r="L96" s="22">
        <f t="shared" si="14"/>
        <v>21</v>
      </c>
    </row>
    <row r="97" spans="1:12" ht="15">
      <c r="A97" s="5" t="s">
        <v>22</v>
      </c>
      <c r="B97" s="5">
        <f>COUNTIF('12G'!$K$3:$K$47,"=0")</f>
        <v>0</v>
      </c>
      <c r="C97" s="5">
        <f>COUNTIF('12G'!$K$3:$K$47,"&lt;=1")-COUNTIF('12G'!$K$3:$K$47,"=0")</f>
        <v>0</v>
      </c>
      <c r="D97" s="5">
        <f>COUNTIF('12G'!$K$3:$K$47,"&lt;=2")-COUNTIF('12G'!$K$3:$K$47,"&lt;=1")</f>
        <v>0</v>
      </c>
      <c r="E97" s="5">
        <f>COUNTIF('12G'!$K$3:$K$47,"&lt;=3")-COUNTIF('12G'!$K$3:$K$47,"&lt;=2")</f>
        <v>1</v>
      </c>
      <c r="F97" s="5">
        <f>COUNTIF('12G'!$K$3:$K$47,"&lt;=4")-COUNTIF('12G'!$K$3:$K$47,"&lt;=3")</f>
        <v>1</v>
      </c>
      <c r="G97" s="5">
        <f>COUNTIF('12G'!$K$3:$K$47,"&lt;5")</f>
        <v>5</v>
      </c>
      <c r="H97" s="5">
        <f>COUNTIF('12G'!$K$3:$K$47,"&lt;7")-COUNTIF('12G'!$K$3:$K$47,"&lt;5")</f>
        <v>18</v>
      </c>
      <c r="I97" s="5">
        <f>COUNTIF('12G'!$K$3:$K$47,"&lt;9")-COUNTIF('12G'!$K$3:$K$47,"&lt;7")</f>
        <v>3</v>
      </c>
      <c r="J97" s="5">
        <f>COUNTIF('12G'!$K$3:$K$47,"&lt;10")-COUNTIF('12G'!$K$3:$K$47,"&lt;9")</f>
        <v>0</v>
      </c>
      <c r="K97" s="5">
        <f>COUNTIF('12G'!$K$3:$K$47,"=10")</f>
        <v>0</v>
      </c>
      <c r="L97" s="22">
        <f t="shared" si="14"/>
        <v>26</v>
      </c>
    </row>
    <row r="98" spans="1:12" ht="15">
      <c r="A98" s="5" t="s">
        <v>23</v>
      </c>
      <c r="B98" s="5">
        <f>COUNTIF('12H'!$K$3:$K$47,"=0")</f>
        <v>0</v>
      </c>
      <c r="C98" s="5">
        <f>COUNTIF('12H'!$K$3:$K$47,"&lt;=1")-COUNTIF('12H'!$K$3:$K$47,"=0")</f>
        <v>0</v>
      </c>
      <c r="D98" s="5">
        <f>COUNTIF('12H'!$K$3:$K$47,"&lt;=2")-COUNTIF('12H'!$K$3:$K$47,"&lt;=1")</f>
        <v>0</v>
      </c>
      <c r="E98" s="5">
        <f>COUNTIF('12H'!$K$3:$K$47,"&lt;=3")-COUNTIF('12H'!$K$3:$K$47,"&lt;=2")</f>
        <v>0</v>
      </c>
      <c r="F98" s="5">
        <f>COUNTIF('12H'!$K$3:$K$47,"&lt;=4")-COUNTIF('12H'!$K$3:$K$47,"&lt;=3")</f>
        <v>2</v>
      </c>
      <c r="G98" s="5">
        <f>COUNTIF('12H'!$K$3:$K$47,"&lt;5")</f>
        <v>5</v>
      </c>
      <c r="H98" s="5">
        <f>COUNTIF('12H'!$K$3:$K$47,"&lt;7")-COUNTIF('12H'!$K$3:$K$47,"&lt;5")</f>
        <v>15</v>
      </c>
      <c r="I98" s="5">
        <f>COUNTIF('12H'!$K$3:$K$47,"&lt;9")-COUNTIF('12H'!$K$3:$K$47,"&lt;7")</f>
        <v>2</v>
      </c>
      <c r="J98" s="5">
        <f>COUNTIF('12H'!$K$3:$K$47,"&lt;10")-COUNTIF('12H'!$K$3:$K$47,"&lt;9")</f>
        <v>0</v>
      </c>
      <c r="K98" s="5">
        <f>COUNTIF('12H'!$K$3:$K$47,"=10")</f>
        <v>0</v>
      </c>
      <c r="L98" s="22">
        <f t="shared" si="14"/>
        <v>22</v>
      </c>
    </row>
    <row r="99" spans="1:12" ht="15">
      <c r="A99" s="5" t="s">
        <v>24</v>
      </c>
      <c r="B99" s="5">
        <f>COUNTIF('12I'!$K$3:$K$47,"=0")</f>
        <v>0</v>
      </c>
      <c r="C99" s="5">
        <f>COUNTIF('12I'!$K$3:$K$47,"&lt;=1")-COUNTIF('12I'!$K$3:$K$47,"=0")</f>
        <v>0</v>
      </c>
      <c r="D99" s="5">
        <f>COUNTIF('12I'!$K$3:$K$47,"&lt;=2")-COUNTIF('12I'!$K$3:$K$47,"&lt;=1")</f>
        <v>0</v>
      </c>
      <c r="E99" s="5">
        <f>COUNTIF('12I'!$K$3:$K$47,"&lt;=3")-COUNTIF('12I'!$K$3:$K$47,"&lt;=2")</f>
        <v>0</v>
      </c>
      <c r="F99" s="5">
        <f>COUNTIF('12I'!$K$3:$K$47,"&lt;=4")-COUNTIF('12I'!$K$3:$K$47,"&lt;=3")</f>
        <v>6</v>
      </c>
      <c r="G99" s="5">
        <f>COUNTIF('12I'!$K$3:$K$47,"&lt;5")</f>
        <v>9</v>
      </c>
      <c r="H99" s="5">
        <f>COUNTIF('12I'!$K$3:$K$47,"&lt;7")-COUNTIF('12I'!$K$3:$K$47,"&lt;5")</f>
        <v>13</v>
      </c>
      <c r="I99" s="5">
        <f>COUNTIF('12I'!$K$3:$K$47,"&lt;9")-COUNTIF('12I'!$K$3:$K$47,"&lt;7")</f>
        <v>2</v>
      </c>
      <c r="J99" s="5">
        <f>COUNTIF('12I'!$K$3:$K$47,"&lt;10")-COUNTIF('12I'!$K$3:$K$47,"&lt;9")</f>
        <v>0</v>
      </c>
      <c r="K99" s="5">
        <f>COUNTIF('12I'!$K$3:$K$47,"=10")</f>
        <v>0</v>
      </c>
      <c r="L99" s="22">
        <f t="shared" si="14"/>
        <v>24</v>
      </c>
    </row>
    <row r="100" spans="1:12" ht="15.75">
      <c r="A100" s="18" t="s">
        <v>4</v>
      </c>
      <c r="B100" s="18">
        <f aca="true" t="shared" si="15" ref="B100:L100">SUM(B92:B99)</f>
        <v>0</v>
      </c>
      <c r="C100" s="18">
        <f t="shared" si="15"/>
        <v>0</v>
      </c>
      <c r="D100" s="18">
        <f t="shared" si="15"/>
        <v>0</v>
      </c>
      <c r="E100" s="18">
        <f t="shared" si="15"/>
        <v>2</v>
      </c>
      <c r="F100" s="18">
        <f t="shared" si="15"/>
        <v>13</v>
      </c>
      <c r="G100" s="18">
        <f t="shared" si="15"/>
        <v>30</v>
      </c>
      <c r="H100" s="18">
        <f t="shared" si="15"/>
        <v>81</v>
      </c>
      <c r="I100" s="18">
        <f t="shared" si="15"/>
        <v>9</v>
      </c>
      <c r="J100" s="18">
        <f t="shared" si="15"/>
        <v>0</v>
      </c>
      <c r="K100" s="18">
        <f t="shared" si="15"/>
        <v>0</v>
      </c>
      <c r="L100" s="18">
        <f t="shared" si="15"/>
        <v>120</v>
      </c>
    </row>
    <row r="103" spans="1:12" ht="15.75">
      <c r="A103" s="233" t="s">
        <v>318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5"/>
    </row>
    <row r="104" spans="1:12" ht="15.75">
      <c r="A104" s="18" t="s">
        <v>6</v>
      </c>
      <c r="B104" s="18" t="s">
        <v>13</v>
      </c>
      <c r="C104" s="18" t="s">
        <v>37</v>
      </c>
      <c r="D104" s="18" t="s">
        <v>38</v>
      </c>
      <c r="E104" s="18" t="s">
        <v>32</v>
      </c>
      <c r="F104" s="18" t="s">
        <v>33</v>
      </c>
      <c r="G104" s="18" t="s">
        <v>34</v>
      </c>
      <c r="H104" s="18" t="s">
        <v>35</v>
      </c>
      <c r="I104" s="18" t="s">
        <v>36</v>
      </c>
      <c r="J104" s="18" t="s">
        <v>14</v>
      </c>
      <c r="K104" s="18" t="s">
        <v>40</v>
      </c>
      <c r="L104" s="18" t="s">
        <v>15</v>
      </c>
    </row>
    <row r="105" spans="1:12" ht="15">
      <c r="A105" s="5" t="s">
        <v>17</v>
      </c>
      <c r="B105" s="5">
        <f>COUNTIF('12A'!$L$3:$L$47,"=0")</f>
        <v>0</v>
      </c>
      <c r="C105" s="5">
        <f>COUNTIF('12A'!$L$3:$L$47,"&lt;=1")-COUNTIF('12A'!$L$3:$L$47,"=0")</f>
        <v>0</v>
      </c>
      <c r="D105" s="5">
        <f>COUNTIF('12A'!$L$3:$L$47,"&lt;=2")-COUNTIF('12A'!$L$3:$L$47,"&lt;=1")</f>
        <v>0</v>
      </c>
      <c r="E105" s="5">
        <f>COUNTIF('12A'!$L$3:$L$47,"&lt;=3")-COUNTIF('12A'!$L$3:$L$47,"&lt;=2")</f>
        <v>0</v>
      </c>
      <c r="F105" s="5">
        <f>COUNTIF('12A'!$L$3:$L$47,"&lt;=4")-COUNTIF('12A'!$L$3:$L$47,"&lt;=3")</f>
        <v>0</v>
      </c>
      <c r="G105" s="5">
        <f>COUNTIF('12A'!$L$3:$L$47,"&lt;5")</f>
        <v>0</v>
      </c>
      <c r="H105" s="5">
        <f>COUNTIF('12A'!$L$3:$L$47,"&lt;7")-COUNTIF('12A'!$L$3:$L$47,"&lt;5")</f>
        <v>0</v>
      </c>
      <c r="I105" s="5">
        <f>COUNTIF('12A'!$L$3:$L$47,"&lt;9")-COUNTIF('12A'!$L$3:$L$47,"&lt;7")</f>
        <v>3</v>
      </c>
      <c r="J105" s="5">
        <f>COUNTIF('12A'!$L$3:$L$47,"&lt;10")-COUNTIF('12A'!$L$3:$L$47,"&lt;9")</f>
        <v>1</v>
      </c>
      <c r="K105" s="5">
        <f>COUNTIF('12A'!$L$3:$L$47,"=10")</f>
        <v>0</v>
      </c>
      <c r="L105" s="22">
        <f>G105+H105+I105+J105+K105</f>
        <v>4</v>
      </c>
    </row>
    <row r="106" spans="1:12" ht="15">
      <c r="A106" s="5" t="s">
        <v>18</v>
      </c>
      <c r="B106" s="5">
        <f>COUNTIF('12B'!$L$3:$L$47,"=0")</f>
        <v>0</v>
      </c>
      <c r="C106" s="5">
        <f>COUNTIF('12B'!$L$3:$L$47,"&lt;=1")-COUNTIF('12B'!$L$3:$L$47,"=0")</f>
        <v>0</v>
      </c>
      <c r="D106" s="5">
        <f>COUNTIF('12B'!$L$3:$L$47,"&lt;=2")-COUNTIF('12B'!$L$3:$L$47,"&lt;=1")</f>
        <v>0</v>
      </c>
      <c r="E106" s="5">
        <f>COUNTIF('12B'!$L$3:$L$47,"&lt;=3")-COUNTIF('12B'!$L$3:$L$47,"&lt;=2")</f>
        <v>0</v>
      </c>
      <c r="F106" s="5">
        <f>COUNTIF('12B'!$L$3:$L$47,"&lt;=4")-COUNTIF('12B'!$L$3:$L$47,"&lt;=3")</f>
        <v>0</v>
      </c>
      <c r="G106" s="5">
        <f>COUNTIF('12B'!$L$3:$L$47,"&lt;5")</f>
        <v>0</v>
      </c>
      <c r="H106" s="5">
        <f>COUNTIF('12B'!$L$3:$L$47,"&lt;7")-COUNTIF('12B'!$L$3:$L$47,"&lt;5")</f>
        <v>0</v>
      </c>
      <c r="I106" s="5">
        <f>COUNTIF('12B'!$L$3:$L$47,"&lt;9")-COUNTIF('12B'!$L$3:$L$47,"&lt;7")</f>
        <v>3</v>
      </c>
      <c r="J106" s="5">
        <f>COUNTIF('12B'!$L$3:$L$47,"&lt;10")-COUNTIF('12B'!$L$3:$L$47,"&lt;9")</f>
        <v>1</v>
      </c>
      <c r="K106" s="5">
        <f>COUNTIF('12B'!$L$3:$L$47,"=10")</f>
        <v>0</v>
      </c>
      <c r="L106" s="22">
        <f aca="true" t="shared" si="16" ref="L106:L112">G106+H106+I106+J106+K106</f>
        <v>4</v>
      </c>
    </row>
    <row r="107" spans="1:12" ht="15">
      <c r="A107" s="5" t="s">
        <v>19</v>
      </c>
      <c r="B107" s="5">
        <f>COUNTIF('12C'!$L$3:$L$47,"=0")</f>
        <v>0</v>
      </c>
      <c r="C107" s="5">
        <f>COUNTIF('12C'!$L$3:$L$47,"&lt;=1")-COUNTIF('12C'!$L$3:$L$47,"=0")</f>
        <v>0</v>
      </c>
      <c r="D107" s="5">
        <f>COUNTIF('12C'!$L$3:$L$47,"&lt;=2")-COUNTIF('12C'!$L$3:$L$47,"&lt;=1")</f>
        <v>0</v>
      </c>
      <c r="E107" s="5">
        <f>COUNTIF('12C'!$L$3:$L$47,"&lt;=3")-COUNTIF('12C'!$L$3:$L$47,"&lt;=2")</f>
        <v>0</v>
      </c>
      <c r="F107" s="5">
        <f>COUNTIF('12C'!$L$3:$L$47,"&lt;=4")-COUNTIF('12C'!$L$3:$L$47,"&lt;=3")</f>
        <v>0</v>
      </c>
      <c r="G107" s="5">
        <f>COUNTIF('12C'!$L$3:$L$47,"&lt;5")</f>
        <v>0</v>
      </c>
      <c r="H107" s="5">
        <f>COUNTIF('12C'!$L$3:$L$47,"&lt;7")-COUNTIF('12C'!$L$3:$L$47,"&lt;5")</f>
        <v>1</v>
      </c>
      <c r="I107" s="5">
        <f>COUNTIF('12C'!$L$3:$L$47,"&lt;9")-COUNTIF('12C'!$L$3:$L$47,"&lt;7")</f>
        <v>1</v>
      </c>
      <c r="J107" s="5">
        <f>COUNTIF('12C'!$L$3:$L$47,"&lt;10")-COUNTIF('12C'!$L$3:$L$47,"&lt;9")</f>
        <v>0</v>
      </c>
      <c r="K107" s="5">
        <f>COUNTIF('12C'!$L$3:$L$47,"=10")</f>
        <v>0</v>
      </c>
      <c r="L107" s="22">
        <f t="shared" si="16"/>
        <v>2</v>
      </c>
    </row>
    <row r="108" spans="1:12" ht="15">
      <c r="A108" s="5" t="s">
        <v>20</v>
      </c>
      <c r="B108" s="5">
        <f>COUNTIF('12D'!$L$3:$L$47,"=0")</f>
        <v>0</v>
      </c>
      <c r="C108" s="5">
        <f>COUNTIF('12D'!$L$3:$L$47,"&lt;=1")-COUNTIF('12D'!$L$3:$L$47,"=0")</f>
        <v>0</v>
      </c>
      <c r="D108" s="5">
        <f>COUNTIF('12D'!$L$3:$L$47,"&lt;=2")-COUNTIF('12D'!$L$3:$L$47,"&lt;=1")</f>
        <v>0</v>
      </c>
      <c r="E108" s="5">
        <f>COUNTIF('12D'!$L$3:$L$47,"&lt;=3")-COUNTIF('12D'!$L$3:$L$47,"&lt;=2")</f>
        <v>0</v>
      </c>
      <c r="F108" s="5">
        <f>COUNTIF('12D'!$L$3:$L$47,"&lt;=4")-COUNTIF('12D'!$L$3:$L$47,"&lt;=3")</f>
        <v>0</v>
      </c>
      <c r="G108" s="5">
        <f>COUNTIF('12D'!$L$3:$L$47,"&lt;5")</f>
        <v>0</v>
      </c>
      <c r="H108" s="5">
        <f>COUNTIF('12D'!$L$3:$L$47,"&lt;7")-COUNTIF('12D'!$L$3:$L$47,"&lt;5")</f>
        <v>4</v>
      </c>
      <c r="I108" s="5">
        <f>COUNTIF('12D'!$L$3:$L$47,"&lt;9")-COUNTIF('12D'!$L$3:$L$47,"&lt;7")</f>
        <v>13</v>
      </c>
      <c r="J108" s="5">
        <f>COUNTIF('12D'!$L$3:$L$47,"&lt;10")-COUNTIF('12D'!$L$3:$L$47,"&lt;9")</f>
        <v>0</v>
      </c>
      <c r="K108" s="5">
        <f>COUNTIF('12D'!$L$3:$L$47,"=10")</f>
        <v>0</v>
      </c>
      <c r="L108" s="22">
        <f t="shared" si="16"/>
        <v>17</v>
      </c>
    </row>
    <row r="109" spans="1:12" ht="15">
      <c r="A109" s="5" t="s">
        <v>21</v>
      </c>
      <c r="B109" s="5">
        <f>COUNTIF('12E'!$L$3:$L$47,"=0")</f>
        <v>0</v>
      </c>
      <c r="C109" s="5">
        <f>COUNTIF('12E'!$L$3:$L$47,"&lt;=1")-COUNTIF('12E'!$L$3:$L$47,"=0")</f>
        <v>0</v>
      </c>
      <c r="D109" s="5">
        <f>COUNTIF('12E'!$L$3:$L$47,"&lt;=2")-COUNTIF('12E'!$L$3:$L$47,"&lt;=1")</f>
        <v>0</v>
      </c>
      <c r="E109" s="5">
        <f>COUNTIF('12E'!$L$3:$L$47,"&lt;=3")-COUNTIF('12E'!$L$3:$L$47,"&lt;=2")</f>
        <v>0</v>
      </c>
      <c r="F109" s="5">
        <f>COUNTIF('12E'!$L$3:$L$47,"&lt;=4")-COUNTIF('12E'!$L$3:$L$47,"&lt;=3")</f>
        <v>0</v>
      </c>
      <c r="G109" s="5">
        <f>COUNTIF('12E'!$L$3:$L$47,"&lt;5")</f>
        <v>0</v>
      </c>
      <c r="H109" s="5">
        <f>COUNTIF('12E'!$L$3:$L$47,"&lt;7")-COUNTIF('12E'!$L$3:$L$47,"&lt;5")</f>
        <v>9</v>
      </c>
      <c r="I109" s="5">
        <f>COUNTIF('12E'!$L$3:$L$47,"&lt;9")-COUNTIF('12E'!$L$3:$L$47,"&lt;7")</f>
        <v>12</v>
      </c>
      <c r="J109" s="5">
        <f>COUNTIF('12E'!$L$3:$L$47,"&lt;10")-COUNTIF('12E'!$L$3:$L$47,"&lt;9")</f>
        <v>0</v>
      </c>
      <c r="K109" s="5">
        <f>COUNTIF('12E'!$L$3:$L$47,"=10")</f>
        <v>0</v>
      </c>
      <c r="L109" s="22">
        <f t="shared" si="16"/>
        <v>21</v>
      </c>
    </row>
    <row r="110" spans="1:12" ht="15">
      <c r="A110" s="5" t="s">
        <v>22</v>
      </c>
      <c r="B110" s="5">
        <f>COUNTIF('12G'!$L$3:$L$47,"=0")</f>
        <v>0</v>
      </c>
      <c r="C110" s="5">
        <f>COUNTIF('12G'!$L$3:$L$47,"&lt;=1")-COUNTIF('12G'!$L$3:$L$47,"=0")</f>
        <v>0</v>
      </c>
      <c r="D110" s="5">
        <f>COUNTIF('12G'!$L$3:$L$47,"&lt;=2")-COUNTIF('12G'!$L$3:$L$47,"&lt;=1")</f>
        <v>0</v>
      </c>
      <c r="E110" s="5">
        <f>COUNTIF('12G'!$L$3:$L$47,"&lt;=3")-COUNTIF('12G'!$L$3:$L$47,"&lt;=2")</f>
        <v>0</v>
      </c>
      <c r="F110" s="5">
        <f>COUNTIF('12G'!$L$3:$L$47,"&lt;=4")-COUNTIF('12G'!$L$3:$L$47,"&lt;=3")</f>
        <v>0</v>
      </c>
      <c r="G110" s="5">
        <f>COUNTIF('12G'!$L$3:$L$47,"&lt;5")</f>
        <v>0</v>
      </c>
      <c r="H110" s="5">
        <f>COUNTIF('12G'!$L$3:$L$47,"&lt;7")-COUNTIF('12G'!$L$3:$L$47,"&lt;5")</f>
        <v>6</v>
      </c>
      <c r="I110" s="5">
        <f>COUNTIF('12G'!$L$3:$L$47,"&lt;9")-COUNTIF('12G'!$L$3:$L$47,"&lt;7")</f>
        <v>18</v>
      </c>
      <c r="J110" s="5">
        <f>COUNTIF('12G'!$L$3:$L$47,"&lt;10")-COUNTIF('12G'!$L$3:$L$47,"&lt;9")</f>
        <v>2</v>
      </c>
      <c r="K110" s="5">
        <f>COUNTIF('12G'!$L$3:$L$47,"=10")</f>
        <v>0</v>
      </c>
      <c r="L110" s="22">
        <f t="shared" si="16"/>
        <v>26</v>
      </c>
    </row>
    <row r="111" spans="1:12" ht="15">
      <c r="A111" s="5" t="s">
        <v>23</v>
      </c>
      <c r="B111" s="5">
        <f>COUNTIF('12H'!$L$3:$L$47,"=0")</f>
        <v>0</v>
      </c>
      <c r="C111" s="5">
        <f>COUNTIF('12H'!$L$3:$L$47,"&lt;=1")-COUNTIF('12H'!$L$3:$L$47,"=0")</f>
        <v>0</v>
      </c>
      <c r="D111" s="5">
        <f>COUNTIF('12H'!$L$3:$L$47,"&lt;=2")-COUNTIF('12H'!$L$3:$L$47,"&lt;=1")</f>
        <v>0</v>
      </c>
      <c r="E111" s="5">
        <f>COUNTIF('12H'!$L$3:$L$47,"&lt;=3")-COUNTIF('12H'!$L$3:$L$47,"&lt;=2")</f>
        <v>0</v>
      </c>
      <c r="F111" s="5">
        <f>COUNTIF('12H'!$L$3:$L$47,"&lt;=4")-COUNTIF('12H'!$L$3:$L$47,"&lt;=3")</f>
        <v>0</v>
      </c>
      <c r="G111" s="5">
        <f>COUNTIF('12H'!$L$3:$L$47,"&lt;5")</f>
        <v>0</v>
      </c>
      <c r="H111" s="5">
        <f>COUNTIF('12H'!$L$3:$L$47,"&lt;7")-COUNTIF('12H'!$L$3:$L$47,"&lt;5")</f>
        <v>12</v>
      </c>
      <c r="I111" s="5">
        <f>COUNTIF('12H'!$L$3:$L$47,"&lt;9")-COUNTIF('12H'!$L$3:$L$47,"&lt;7")</f>
        <v>8</v>
      </c>
      <c r="J111" s="5">
        <f>COUNTIF('12H'!$L$3:$L$47,"&lt;10")-COUNTIF('12H'!$L$3:$L$47,"&lt;9")</f>
        <v>2</v>
      </c>
      <c r="K111" s="5">
        <f>COUNTIF('12H'!$L$3:$L$47,"=10")</f>
        <v>0</v>
      </c>
      <c r="L111" s="22">
        <f t="shared" si="16"/>
        <v>22</v>
      </c>
    </row>
    <row r="112" spans="1:12" ht="15">
      <c r="A112" s="5" t="s">
        <v>24</v>
      </c>
      <c r="B112" s="5">
        <f>COUNTIF('12I'!$L$3:$L$47,"=0")</f>
        <v>0</v>
      </c>
      <c r="C112" s="5">
        <f>COUNTIF('12I'!$L$3:$L$47,"&lt;=1")-COUNTIF('12I'!$L$3:$L$47,"=0")</f>
        <v>0</v>
      </c>
      <c r="D112" s="5">
        <f>COUNTIF('12I'!$L$3:$L$47,"&lt;=2")-COUNTIF('12I'!$L$3:$L$47,"&lt;=1")</f>
        <v>0</v>
      </c>
      <c r="E112" s="5">
        <f>COUNTIF('12I'!$L$3:$L$47,"&lt;=3")-COUNTIF('12I'!$L$3:$L$47,"&lt;=2")</f>
        <v>0</v>
      </c>
      <c r="F112" s="5">
        <f>COUNTIF('12I'!$L$3:$L$47,"&lt;=4")-COUNTIF('12I'!$L$3:$L$47,"&lt;=3")</f>
        <v>0</v>
      </c>
      <c r="G112" s="5">
        <f>COUNTIF('12I'!$L$3:$L$47,"&lt;5")</f>
        <v>1</v>
      </c>
      <c r="H112" s="5">
        <f>COUNTIF('12I'!$L$3:$L$47,"&lt;7")-COUNTIF('12I'!$L$3:$L$47,"&lt;5")</f>
        <v>11</v>
      </c>
      <c r="I112" s="5">
        <f>COUNTIF('12I'!$L$3:$L$47,"&lt;9")-COUNTIF('12I'!$L$3:$L$47,"&lt;7")</f>
        <v>11</v>
      </c>
      <c r="J112" s="5">
        <f>COUNTIF('12I'!$L$3:$L$47,"&lt;10")-COUNTIF('12I'!$L$3:$L$47,"&lt;9")</f>
        <v>1</v>
      </c>
      <c r="K112" s="5">
        <f>COUNTIF('12I'!$L$3:$L$47,"=10")</f>
        <v>0</v>
      </c>
      <c r="L112" s="22">
        <f t="shared" si="16"/>
        <v>24</v>
      </c>
    </row>
    <row r="113" spans="1:12" ht="15.75">
      <c r="A113" s="18" t="s">
        <v>4</v>
      </c>
      <c r="B113" s="18">
        <f aca="true" t="shared" si="17" ref="B113:L113">SUM(B105:B112)</f>
        <v>0</v>
      </c>
      <c r="C113" s="18">
        <f t="shared" si="17"/>
        <v>0</v>
      </c>
      <c r="D113" s="18">
        <f t="shared" si="17"/>
        <v>0</v>
      </c>
      <c r="E113" s="18">
        <f t="shared" si="17"/>
        <v>0</v>
      </c>
      <c r="F113" s="18">
        <f t="shared" si="17"/>
        <v>0</v>
      </c>
      <c r="G113" s="18">
        <f t="shared" si="17"/>
        <v>1</v>
      </c>
      <c r="H113" s="18">
        <f t="shared" si="17"/>
        <v>43</v>
      </c>
      <c r="I113" s="18">
        <f t="shared" si="17"/>
        <v>69</v>
      </c>
      <c r="J113" s="18">
        <f t="shared" si="17"/>
        <v>7</v>
      </c>
      <c r="K113" s="18">
        <f t="shared" si="17"/>
        <v>0</v>
      </c>
      <c r="L113" s="18">
        <f t="shared" si="17"/>
        <v>120</v>
      </c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</sheetData>
  <sheetProtection/>
  <mergeCells count="10">
    <mergeCell ref="A103:L103"/>
    <mergeCell ref="A77:L77"/>
    <mergeCell ref="A3:L3"/>
    <mergeCell ref="A15:L15"/>
    <mergeCell ref="A1:L1"/>
    <mergeCell ref="A27:L27"/>
    <mergeCell ref="A90:L90"/>
    <mergeCell ref="A40:L40"/>
    <mergeCell ref="A52:L52"/>
    <mergeCell ref="A64:L64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8" sqref="D8"/>
    </sheetView>
  </sheetViews>
  <sheetFormatPr defaultColWidth="8.66015625" defaultRowHeight="18"/>
  <cols>
    <col min="1" max="1" width="4.33203125" style="155" customWidth="1"/>
    <col min="2" max="2" width="19.66015625" style="155" bestFit="1" customWidth="1"/>
    <col min="3" max="3" width="4" style="155" bestFit="1" customWidth="1"/>
    <col min="4" max="4" width="5" style="155" customWidth="1"/>
    <col min="5" max="8" width="4.33203125" style="155" customWidth="1"/>
    <col min="9" max="9" width="6.16015625" style="155" bestFit="1" customWidth="1"/>
    <col min="10" max="10" width="6.41015625" style="155" customWidth="1"/>
    <col min="11" max="11" width="8.08203125" style="155" customWidth="1"/>
    <col min="12" max="12" width="13.5" style="155" customWidth="1"/>
    <col min="13" max="16384" width="8.83203125" style="155" customWidth="1"/>
  </cols>
  <sheetData>
    <row r="1" spans="1:12" ht="21.75" customHeight="1">
      <c r="A1" s="236" t="s">
        <v>342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9"/>
    </row>
    <row r="2" spans="1:12" ht="18.75">
      <c r="A2" s="237" t="s">
        <v>384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156"/>
    </row>
    <row r="3" ht="18">
      <c r="L3" s="156"/>
    </row>
    <row r="4" spans="1:12" ht="18.75">
      <c r="A4" s="148" t="s">
        <v>338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7"/>
    </row>
    <row r="5" ht="18">
      <c r="L5" s="157"/>
    </row>
    <row r="6" spans="1:12" ht="19.5" customHeight="1">
      <c r="A6" s="11" t="s">
        <v>0</v>
      </c>
      <c r="B6" s="149" t="s">
        <v>41</v>
      </c>
      <c r="C6" s="150" t="s">
        <v>47</v>
      </c>
      <c r="D6" s="149" t="s">
        <v>26</v>
      </c>
      <c r="E6" s="149" t="s">
        <v>42</v>
      </c>
      <c r="F6" s="149" t="s">
        <v>2</v>
      </c>
      <c r="G6" s="149" t="s">
        <v>43</v>
      </c>
      <c r="H6" s="149" t="s">
        <v>335</v>
      </c>
      <c r="I6" s="149" t="s">
        <v>5</v>
      </c>
      <c r="J6" s="149" t="s">
        <v>46</v>
      </c>
      <c r="K6" s="151" t="s">
        <v>16</v>
      </c>
      <c r="L6" s="158"/>
    </row>
    <row r="7" spans="1:12" ht="19.5" customHeight="1">
      <c r="A7" s="152">
        <v>1</v>
      </c>
      <c r="B7" s="183" t="s">
        <v>161</v>
      </c>
      <c r="C7" s="38" t="s">
        <v>63</v>
      </c>
      <c r="D7" s="173">
        <v>7</v>
      </c>
      <c r="E7" s="174">
        <v>9.5</v>
      </c>
      <c r="F7" s="175">
        <v>8</v>
      </c>
      <c r="G7" s="173">
        <v>7.5</v>
      </c>
      <c r="H7" s="173">
        <v>8.25</v>
      </c>
      <c r="I7" s="173">
        <v>8.75</v>
      </c>
      <c r="J7" s="154">
        <f>D7+E7+F7+G7+H7+I7</f>
        <v>49</v>
      </c>
      <c r="K7" s="152"/>
      <c r="L7" s="157"/>
    </row>
    <row r="8" spans="6:12" ht="19.5" customHeight="1">
      <c r="F8" s="159"/>
      <c r="G8" s="159"/>
      <c r="H8" s="159"/>
      <c r="I8" s="159"/>
      <c r="L8" s="157"/>
    </row>
    <row r="9" spans="1:12" ht="19.5" customHeight="1">
      <c r="A9" s="148" t="s">
        <v>339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57"/>
    </row>
    <row r="10" ht="19.5" customHeight="1">
      <c r="L10" s="157"/>
    </row>
    <row r="11" spans="1:12" ht="19.5" customHeight="1">
      <c r="A11" s="11" t="s">
        <v>0</v>
      </c>
      <c r="B11" s="149" t="s">
        <v>41</v>
      </c>
      <c r="C11" s="150" t="s">
        <v>47</v>
      </c>
      <c r="D11" s="149" t="s">
        <v>26</v>
      </c>
      <c r="E11" s="149" t="s">
        <v>42</v>
      </c>
      <c r="F11" s="149" t="s">
        <v>2</v>
      </c>
      <c r="G11" s="149" t="s">
        <v>44</v>
      </c>
      <c r="H11" s="149" t="s">
        <v>45</v>
      </c>
      <c r="I11" s="149" t="s">
        <v>318</v>
      </c>
      <c r="J11" s="149" t="s">
        <v>46</v>
      </c>
      <c r="K11" s="151" t="s">
        <v>16</v>
      </c>
      <c r="L11" s="157"/>
    </row>
    <row r="12" spans="1:12" ht="19.5" customHeight="1">
      <c r="A12" s="11">
        <v>1</v>
      </c>
      <c r="B12" s="183" t="s">
        <v>236</v>
      </c>
      <c r="C12" s="38" t="s">
        <v>52</v>
      </c>
      <c r="D12" s="173">
        <v>8</v>
      </c>
      <c r="E12" s="174">
        <v>8.5</v>
      </c>
      <c r="F12" s="175">
        <v>5.5</v>
      </c>
      <c r="G12" s="173">
        <v>5.75</v>
      </c>
      <c r="H12" s="173">
        <v>6.25</v>
      </c>
      <c r="I12" s="173">
        <v>9</v>
      </c>
      <c r="J12" s="153">
        <f>D12+E12+F12+G12+H12+I12</f>
        <v>43</v>
      </c>
      <c r="K12" s="151"/>
      <c r="L12" s="157"/>
    </row>
    <row r="13" spans="6:12" ht="19.5" customHeight="1">
      <c r="F13" s="159"/>
      <c r="G13" s="159"/>
      <c r="H13" s="159"/>
      <c r="I13" s="159"/>
      <c r="L13" s="157"/>
    </row>
    <row r="14" spans="1:12" ht="19.5" customHeight="1">
      <c r="A14" s="148" t="s">
        <v>340</v>
      </c>
      <c r="B14" s="148"/>
      <c r="C14" s="148"/>
      <c r="D14" s="148"/>
      <c r="E14" s="148"/>
      <c r="F14" s="73"/>
      <c r="G14" s="73"/>
      <c r="H14" s="73"/>
      <c r="I14" s="73"/>
      <c r="J14" s="148"/>
      <c r="K14" s="148"/>
      <c r="L14" s="160"/>
    </row>
    <row r="15" spans="6:12" ht="19.5" customHeight="1">
      <c r="F15" s="159"/>
      <c r="G15" s="159"/>
      <c r="H15" s="159"/>
      <c r="I15" s="159"/>
      <c r="L15" s="158"/>
    </row>
    <row r="16" spans="1:12" ht="19.5" customHeight="1">
      <c r="A16" s="11" t="s">
        <v>0</v>
      </c>
      <c r="B16" s="149" t="s">
        <v>41</v>
      </c>
      <c r="C16" s="150" t="s">
        <v>47</v>
      </c>
      <c r="D16" s="149" t="s">
        <v>26</v>
      </c>
      <c r="E16" s="149" t="s">
        <v>42</v>
      </c>
      <c r="F16" s="149" t="s">
        <v>2</v>
      </c>
      <c r="G16" s="149" t="s">
        <v>43</v>
      </c>
      <c r="H16" s="149" t="s">
        <v>335</v>
      </c>
      <c r="I16" s="149" t="s">
        <v>5</v>
      </c>
      <c r="J16" s="149" t="s">
        <v>46</v>
      </c>
      <c r="K16" s="151" t="s">
        <v>16</v>
      </c>
      <c r="L16" s="158"/>
    </row>
    <row r="17" spans="1:12" ht="19.5" customHeight="1">
      <c r="A17" s="11">
        <v>1</v>
      </c>
      <c r="B17" s="183" t="s">
        <v>162</v>
      </c>
      <c r="C17" s="38" t="s">
        <v>67</v>
      </c>
      <c r="D17" s="173">
        <v>4</v>
      </c>
      <c r="E17" s="174">
        <v>5.25</v>
      </c>
      <c r="F17" s="175">
        <v>3.5</v>
      </c>
      <c r="G17" s="173">
        <v>2.25</v>
      </c>
      <c r="H17" s="173">
        <v>3</v>
      </c>
      <c r="I17" s="173">
        <v>3</v>
      </c>
      <c r="J17" s="153">
        <f>D17+E17+F17+G17+H17+I17</f>
        <v>21</v>
      </c>
      <c r="K17" s="151"/>
      <c r="L17" s="157"/>
    </row>
    <row r="18" spans="6:12" ht="19.5" customHeight="1">
      <c r="F18" s="159"/>
      <c r="G18" s="159"/>
      <c r="H18" s="159"/>
      <c r="I18" s="159"/>
      <c r="L18" s="157"/>
    </row>
    <row r="19" spans="1:12" ht="19.5" customHeight="1">
      <c r="A19" s="148" t="s">
        <v>341</v>
      </c>
      <c r="B19" s="148"/>
      <c r="C19" s="148"/>
      <c r="D19" s="148"/>
      <c r="E19" s="148"/>
      <c r="F19" s="73"/>
      <c r="G19" s="73"/>
      <c r="H19" s="73"/>
      <c r="I19" s="73"/>
      <c r="J19" s="148"/>
      <c r="K19" s="148"/>
      <c r="L19" s="157"/>
    </row>
    <row r="20" spans="6:12" ht="19.5" customHeight="1">
      <c r="F20" s="159"/>
      <c r="G20" s="159"/>
      <c r="H20" s="159"/>
      <c r="I20" s="159"/>
      <c r="L20" s="157"/>
    </row>
    <row r="21" spans="1:12" ht="19.5" customHeight="1">
      <c r="A21" s="11" t="s">
        <v>0</v>
      </c>
      <c r="B21" s="149" t="s">
        <v>41</v>
      </c>
      <c r="C21" s="150" t="s">
        <v>47</v>
      </c>
      <c r="D21" s="149" t="s">
        <v>26</v>
      </c>
      <c r="E21" s="149" t="s">
        <v>42</v>
      </c>
      <c r="F21" s="149" t="s">
        <v>2</v>
      </c>
      <c r="G21" s="149" t="s">
        <v>44</v>
      </c>
      <c r="H21" s="149" t="s">
        <v>45</v>
      </c>
      <c r="I21" s="149" t="s">
        <v>318</v>
      </c>
      <c r="J21" s="149" t="s">
        <v>46</v>
      </c>
      <c r="K21" s="151" t="s">
        <v>16</v>
      </c>
      <c r="L21" s="157"/>
    </row>
    <row r="22" spans="1:12" ht="19.5" customHeight="1">
      <c r="A22" s="11">
        <v>1</v>
      </c>
      <c r="B22" s="183" t="s">
        <v>232</v>
      </c>
      <c r="C22" s="38" t="s">
        <v>65</v>
      </c>
      <c r="D22" s="173">
        <v>1.5</v>
      </c>
      <c r="E22" s="174">
        <v>3.5</v>
      </c>
      <c r="F22" s="175">
        <v>2.5</v>
      </c>
      <c r="G22" s="173">
        <v>5.25</v>
      </c>
      <c r="H22" s="173">
        <v>3.5</v>
      </c>
      <c r="I22" s="173">
        <v>4.5</v>
      </c>
      <c r="J22" s="153">
        <f>D22+E22+F22+G22+H22+I22</f>
        <v>20.75</v>
      </c>
      <c r="K22" s="151"/>
      <c r="L22" s="157"/>
    </row>
    <row r="23" spans="6:12" ht="19.5" customHeight="1">
      <c r="F23" s="159"/>
      <c r="G23" s="159"/>
      <c r="H23" s="159"/>
      <c r="I23" s="159"/>
      <c r="L23" s="157"/>
    </row>
    <row r="24" spans="6:14" ht="19.5" customHeight="1">
      <c r="F24" s="238" t="s">
        <v>336</v>
      </c>
      <c r="G24" s="238"/>
      <c r="H24" s="238"/>
      <c r="I24" s="238"/>
      <c r="J24" s="238"/>
      <c r="K24" s="238"/>
      <c r="L24" s="157"/>
      <c r="N24" s="161"/>
    </row>
    <row r="25" spans="6:12" ht="19.5" customHeight="1">
      <c r="F25" s="236" t="s">
        <v>337</v>
      </c>
      <c r="G25" s="236"/>
      <c r="H25" s="236"/>
      <c r="I25" s="236"/>
      <c r="J25" s="236"/>
      <c r="K25" s="236"/>
      <c r="L25" s="157"/>
    </row>
    <row r="26" spans="1:12" ht="19.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t="19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58"/>
      <c r="L27" s="158"/>
    </row>
    <row r="28" spans="1:12" ht="19.5" customHeight="1">
      <c r="A28" s="162"/>
      <c r="B28" s="8"/>
      <c r="C28" s="8"/>
      <c r="D28" s="7"/>
      <c r="E28" s="10"/>
      <c r="F28" s="10"/>
      <c r="G28" s="10"/>
      <c r="H28" s="10"/>
      <c r="I28" s="10"/>
      <c r="J28" s="10"/>
      <c r="K28" s="10"/>
      <c r="L28" s="10"/>
    </row>
    <row r="29" spans="1:12" ht="19.5" customHeight="1">
      <c r="A29" s="162"/>
      <c r="B29" s="163"/>
      <c r="C29" s="163"/>
      <c r="D29" s="163"/>
      <c r="E29" s="164"/>
      <c r="F29" s="164"/>
      <c r="G29" s="164"/>
      <c r="H29" s="164"/>
      <c r="I29" s="164"/>
      <c r="J29" s="164"/>
      <c r="K29" s="157"/>
      <c r="L29" s="157"/>
    </row>
  </sheetData>
  <sheetProtection/>
  <mergeCells count="4">
    <mergeCell ref="F25:K25"/>
    <mergeCell ref="A1:K1"/>
    <mergeCell ref="A2:K2"/>
    <mergeCell ref="F24:K24"/>
  </mergeCells>
  <printOptions/>
  <pageMargins left="0.45" right="0.24" top="0.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8" sqref="C8"/>
    </sheetView>
  </sheetViews>
  <sheetFormatPr defaultColWidth="8.66015625" defaultRowHeight="18" customHeight="1"/>
  <cols>
    <col min="1" max="1" width="5.91015625" style="51" customWidth="1"/>
    <col min="2" max="2" width="24.41015625" style="51" customWidth="1"/>
    <col min="3" max="3" width="5.83203125" style="51" customWidth="1"/>
    <col min="4" max="4" width="10.16015625" style="211" customWidth="1"/>
    <col min="5" max="5" width="18.91015625" style="50" customWidth="1"/>
    <col min="6" max="6" width="8.83203125" style="50" customWidth="1"/>
    <col min="7" max="7" width="21.08203125" style="51" customWidth="1"/>
    <col min="8" max="16384" width="8.83203125" style="51" customWidth="1"/>
  </cols>
  <sheetData>
    <row r="1" spans="1:5" ht="18" customHeight="1">
      <c r="A1" s="216" t="s">
        <v>364</v>
      </c>
      <c r="B1" s="216"/>
      <c r="C1" s="216"/>
      <c r="D1" s="216"/>
      <c r="E1" s="216"/>
    </row>
    <row r="2" spans="1:7" ht="18" customHeight="1">
      <c r="A2" s="239" t="s">
        <v>384</v>
      </c>
      <c r="B2" s="239"/>
      <c r="C2" s="239"/>
      <c r="D2" s="239"/>
      <c r="E2" s="239"/>
      <c r="F2" s="193"/>
      <c r="G2" s="193"/>
    </row>
    <row r="3" spans="1:7" ht="18" customHeight="1">
      <c r="A3" s="4"/>
      <c r="B3" s="4"/>
      <c r="C3" s="4"/>
      <c r="D3" s="105"/>
      <c r="E3" s="4"/>
      <c r="F3" s="21"/>
      <c r="G3" s="21"/>
    </row>
    <row r="4" spans="1:5" ht="18" customHeight="1">
      <c r="A4" s="184" t="s">
        <v>346</v>
      </c>
      <c r="B4" s="185"/>
      <c r="C4" s="185"/>
      <c r="D4" s="186"/>
      <c r="E4" s="187"/>
    </row>
    <row r="5" spans="1:5" ht="18" customHeight="1">
      <c r="A5" s="5" t="s">
        <v>0</v>
      </c>
      <c r="B5" s="5" t="s">
        <v>1</v>
      </c>
      <c r="C5" s="5" t="s">
        <v>6</v>
      </c>
      <c r="D5" s="77" t="s">
        <v>343</v>
      </c>
      <c r="E5" s="5" t="s">
        <v>16</v>
      </c>
    </row>
    <row r="6" spans="1:7" ht="18" customHeight="1">
      <c r="A6" s="5">
        <v>1</v>
      </c>
      <c r="B6" s="183" t="s">
        <v>68</v>
      </c>
      <c r="C6" s="38" t="s">
        <v>52</v>
      </c>
      <c r="D6" s="191">
        <v>8</v>
      </c>
      <c r="E6" s="6"/>
      <c r="F6" s="194"/>
      <c r="G6" s="194"/>
    </row>
    <row r="7" spans="1:7" ht="18" customHeight="1">
      <c r="A7" s="5">
        <v>2</v>
      </c>
      <c r="B7" s="183" t="s">
        <v>236</v>
      </c>
      <c r="C7" s="38" t="s">
        <v>52</v>
      </c>
      <c r="D7" s="191">
        <v>8</v>
      </c>
      <c r="E7" s="195"/>
      <c r="F7" s="194"/>
      <c r="G7" s="194"/>
    </row>
    <row r="8" spans="1:7" ht="18" customHeight="1">
      <c r="A8" s="196"/>
      <c r="B8" s="197"/>
      <c r="C8" s="198"/>
      <c r="D8" s="199"/>
      <c r="E8" s="195"/>
      <c r="G8" s="194"/>
    </row>
    <row r="9" spans="1:7" ht="18" customHeight="1">
      <c r="A9" s="184" t="s">
        <v>347</v>
      </c>
      <c r="B9" s="185"/>
      <c r="C9" s="185"/>
      <c r="D9" s="186"/>
      <c r="E9" s="187"/>
      <c r="G9" s="194"/>
    </row>
    <row r="10" spans="1:7" ht="18" customHeight="1">
      <c r="A10" s="5" t="s">
        <v>0</v>
      </c>
      <c r="B10" s="188" t="s">
        <v>1</v>
      </c>
      <c r="C10" s="189"/>
      <c r="D10" s="77" t="s">
        <v>3</v>
      </c>
      <c r="E10" s="190" t="s">
        <v>16</v>
      </c>
      <c r="G10" s="194"/>
    </row>
    <row r="11" spans="1:5" ht="18" customHeight="1">
      <c r="A11" s="5">
        <v>1</v>
      </c>
      <c r="B11" s="183" t="s">
        <v>98</v>
      </c>
      <c r="C11" s="38" t="s">
        <v>63</v>
      </c>
      <c r="D11" s="191">
        <v>9.5</v>
      </c>
      <c r="E11" s="190"/>
    </row>
    <row r="12" spans="1:5" ht="18" customHeight="1">
      <c r="A12" s="5">
        <v>2</v>
      </c>
      <c r="B12" s="183" t="s">
        <v>161</v>
      </c>
      <c r="C12" s="38" t="s">
        <v>63</v>
      </c>
      <c r="D12" s="191">
        <v>9.5</v>
      </c>
      <c r="E12" s="192"/>
    </row>
    <row r="13" spans="1:5" ht="18" customHeight="1">
      <c r="A13" s="5">
        <v>3</v>
      </c>
      <c r="B13" s="183" t="s">
        <v>293</v>
      </c>
      <c r="C13" s="38" t="s">
        <v>52</v>
      </c>
      <c r="D13" s="191">
        <v>9.5</v>
      </c>
      <c r="E13" s="192"/>
    </row>
    <row r="14" spans="1:5" ht="18" customHeight="1">
      <c r="A14" s="188"/>
      <c r="B14" s="200"/>
      <c r="C14" s="201"/>
      <c r="D14" s="202"/>
      <c r="E14" s="192"/>
    </row>
    <row r="15" spans="1:5" ht="18" customHeight="1">
      <c r="A15" s="184" t="s">
        <v>348</v>
      </c>
      <c r="B15" s="185"/>
      <c r="C15" s="185"/>
      <c r="D15" s="186"/>
      <c r="E15" s="187"/>
    </row>
    <row r="16" spans="1:7" ht="18" customHeight="1">
      <c r="A16" s="5" t="s">
        <v>0</v>
      </c>
      <c r="B16" s="188" t="s">
        <v>1</v>
      </c>
      <c r="C16" s="189"/>
      <c r="D16" s="77" t="s">
        <v>344</v>
      </c>
      <c r="E16" s="190" t="s">
        <v>16</v>
      </c>
      <c r="F16" s="194"/>
      <c r="G16" s="194"/>
    </row>
    <row r="17" spans="1:7" ht="18" customHeight="1">
      <c r="A17" s="5">
        <v>1</v>
      </c>
      <c r="B17" s="183" t="s">
        <v>312</v>
      </c>
      <c r="C17" s="38" t="s">
        <v>52</v>
      </c>
      <c r="D17" s="191">
        <v>9</v>
      </c>
      <c r="E17" s="190"/>
      <c r="F17" s="51"/>
      <c r="G17" s="194"/>
    </row>
    <row r="18" spans="1:5" ht="18" customHeight="1">
      <c r="A18" s="188"/>
      <c r="B18" s="200"/>
      <c r="C18" s="189"/>
      <c r="D18" s="202"/>
      <c r="E18" s="192"/>
    </row>
    <row r="19" spans="1:5" ht="18" customHeight="1">
      <c r="A19" s="184" t="s">
        <v>349</v>
      </c>
      <c r="B19" s="185"/>
      <c r="C19" s="185"/>
      <c r="D19" s="186"/>
      <c r="E19" s="187"/>
    </row>
    <row r="20" spans="1:7" ht="18" customHeight="1">
      <c r="A20" s="5" t="s">
        <v>0</v>
      </c>
      <c r="B20" s="188" t="s">
        <v>1</v>
      </c>
      <c r="C20" s="5"/>
      <c r="D20" s="77" t="s">
        <v>345</v>
      </c>
      <c r="E20" s="190" t="s">
        <v>16</v>
      </c>
      <c r="F20" s="194"/>
      <c r="G20" s="194"/>
    </row>
    <row r="21" spans="1:7" ht="18" customHeight="1">
      <c r="A21" s="5">
        <v>1</v>
      </c>
      <c r="B21" s="183" t="s">
        <v>293</v>
      </c>
      <c r="C21" s="38" t="s">
        <v>52</v>
      </c>
      <c r="D21" s="203">
        <v>10</v>
      </c>
      <c r="E21" s="190"/>
      <c r="F21" s="51"/>
      <c r="G21" s="194"/>
    </row>
    <row r="22" spans="1:6" ht="18" customHeight="1">
      <c r="A22" s="188"/>
      <c r="B22" s="200"/>
      <c r="C22" s="201"/>
      <c r="D22" s="202"/>
      <c r="E22" s="192"/>
      <c r="F22" s="51"/>
    </row>
    <row r="23" spans="1:6" ht="18" customHeight="1">
      <c r="A23" s="184" t="s">
        <v>351</v>
      </c>
      <c r="B23" s="185"/>
      <c r="C23" s="185"/>
      <c r="D23" s="186"/>
      <c r="E23" s="187"/>
      <c r="F23" s="51"/>
    </row>
    <row r="24" spans="1:5" ht="18" customHeight="1">
      <c r="A24" s="5" t="s">
        <v>0</v>
      </c>
      <c r="B24" s="5" t="s">
        <v>1</v>
      </c>
      <c r="C24" s="5"/>
      <c r="D24" s="77" t="s">
        <v>345</v>
      </c>
      <c r="E24" s="190" t="s">
        <v>16</v>
      </c>
    </row>
    <row r="25" spans="1:7" ht="18" customHeight="1">
      <c r="A25" s="5">
        <v>1</v>
      </c>
      <c r="B25" s="183" t="s">
        <v>293</v>
      </c>
      <c r="C25" s="38" t="s">
        <v>52</v>
      </c>
      <c r="D25" s="203">
        <v>10</v>
      </c>
      <c r="E25" s="190"/>
      <c r="F25" s="194"/>
      <c r="G25" s="194"/>
    </row>
    <row r="26" spans="1:7" ht="18" customHeight="1">
      <c r="A26" s="188"/>
      <c r="B26" s="200"/>
      <c r="C26" s="189"/>
      <c r="D26" s="204"/>
      <c r="E26" s="192"/>
      <c r="G26" s="194"/>
    </row>
    <row r="27" spans="1:5" ht="18" customHeight="1">
      <c r="A27" s="184" t="s">
        <v>350</v>
      </c>
      <c r="B27" s="185"/>
      <c r="C27" s="185"/>
      <c r="D27" s="186"/>
      <c r="E27" s="187"/>
    </row>
    <row r="28" spans="1:5" ht="18" customHeight="1">
      <c r="A28" s="5" t="s">
        <v>0</v>
      </c>
      <c r="B28" s="5" t="s">
        <v>1</v>
      </c>
      <c r="C28" s="5"/>
      <c r="D28" s="77" t="s">
        <v>345</v>
      </c>
      <c r="E28" s="190" t="s">
        <v>16</v>
      </c>
    </row>
    <row r="29" spans="1:5" ht="18" customHeight="1">
      <c r="A29" s="5">
        <v>1</v>
      </c>
      <c r="B29" s="183" t="s">
        <v>199</v>
      </c>
      <c r="C29" s="38" t="s">
        <v>52</v>
      </c>
      <c r="D29" s="205">
        <v>9.25</v>
      </c>
      <c r="E29" s="190"/>
    </row>
    <row r="30" spans="1:7" ht="18" customHeight="1">
      <c r="A30" s="50"/>
      <c r="B30" s="58"/>
      <c r="C30" s="58"/>
      <c r="D30" s="206"/>
      <c r="E30" s="194"/>
      <c r="F30" s="194"/>
      <c r="G30" s="194"/>
    </row>
    <row r="31" spans="1:7" ht="18" customHeight="1">
      <c r="A31" s="184" t="s">
        <v>352</v>
      </c>
      <c r="B31" s="185"/>
      <c r="C31" s="185"/>
      <c r="D31" s="186"/>
      <c r="E31" s="187"/>
      <c r="F31" s="194"/>
      <c r="G31" s="194"/>
    </row>
    <row r="32" spans="1:7" ht="18" customHeight="1">
      <c r="A32" s="5" t="s">
        <v>0</v>
      </c>
      <c r="B32" s="5" t="s">
        <v>1</v>
      </c>
      <c r="C32" s="5"/>
      <c r="D32" s="77" t="s">
        <v>345</v>
      </c>
      <c r="E32" s="190" t="s">
        <v>16</v>
      </c>
      <c r="F32" s="194"/>
      <c r="G32" s="194"/>
    </row>
    <row r="33" spans="1:7" ht="18" customHeight="1">
      <c r="A33" s="5">
        <v>1</v>
      </c>
      <c r="B33" s="172" t="s">
        <v>164</v>
      </c>
      <c r="C33" s="38" t="s">
        <v>54</v>
      </c>
      <c r="D33" s="191">
        <v>7.5</v>
      </c>
      <c r="E33" s="190"/>
      <c r="F33" s="194"/>
      <c r="G33" s="194"/>
    </row>
    <row r="34" spans="1:7" ht="18" customHeight="1">
      <c r="A34" s="5">
        <v>2</v>
      </c>
      <c r="B34" s="172" t="s">
        <v>147</v>
      </c>
      <c r="C34" s="38" t="s">
        <v>74</v>
      </c>
      <c r="D34" s="191">
        <v>7.5</v>
      </c>
      <c r="E34" s="190"/>
      <c r="F34" s="194"/>
      <c r="G34" s="194"/>
    </row>
    <row r="35" spans="1:7" ht="18" customHeight="1">
      <c r="A35" s="188"/>
      <c r="B35" s="207"/>
      <c r="C35" s="208"/>
      <c r="D35" s="202"/>
      <c r="E35" s="192"/>
      <c r="F35" s="194"/>
      <c r="G35" s="194"/>
    </row>
    <row r="36" spans="1:7" ht="18" customHeight="1">
      <c r="A36" s="184" t="s">
        <v>353</v>
      </c>
      <c r="B36" s="185"/>
      <c r="C36" s="185"/>
      <c r="D36" s="186"/>
      <c r="E36" s="187"/>
      <c r="F36" s="194"/>
      <c r="G36" s="194"/>
    </row>
    <row r="37" spans="1:7" ht="18" customHeight="1">
      <c r="A37" s="5" t="s">
        <v>0</v>
      </c>
      <c r="B37" s="5" t="s">
        <v>1</v>
      </c>
      <c r="C37" s="5"/>
      <c r="D37" s="77" t="s">
        <v>345</v>
      </c>
      <c r="E37" s="190" t="s">
        <v>16</v>
      </c>
      <c r="F37" s="194"/>
      <c r="G37" s="194"/>
    </row>
    <row r="38" spans="1:7" ht="18" customHeight="1">
      <c r="A38" s="5">
        <v>1</v>
      </c>
      <c r="B38" s="183" t="s">
        <v>144</v>
      </c>
      <c r="C38" s="38" t="s">
        <v>54</v>
      </c>
      <c r="D38" s="209">
        <v>8.25</v>
      </c>
      <c r="E38" s="190"/>
      <c r="F38" s="194"/>
      <c r="G38" s="194"/>
    </row>
    <row r="39" spans="1:7" ht="18" customHeight="1">
      <c r="A39" s="188"/>
      <c r="B39" s="200"/>
      <c r="C39" s="189"/>
      <c r="D39" s="204"/>
      <c r="E39" s="192"/>
      <c r="F39" s="194"/>
      <c r="G39" s="194"/>
    </row>
    <row r="40" spans="1:7" ht="18" customHeight="1">
      <c r="A40" s="184" t="s">
        <v>354</v>
      </c>
      <c r="B40" s="185"/>
      <c r="C40" s="185"/>
      <c r="D40" s="186"/>
      <c r="E40" s="187"/>
      <c r="F40" s="194"/>
      <c r="G40" s="194"/>
    </row>
    <row r="41" spans="1:7" ht="18" customHeight="1">
      <c r="A41" s="5" t="s">
        <v>0</v>
      </c>
      <c r="B41" s="5" t="s">
        <v>1</v>
      </c>
      <c r="C41" s="5"/>
      <c r="D41" s="77" t="s">
        <v>345</v>
      </c>
      <c r="E41" s="190" t="s">
        <v>16</v>
      </c>
      <c r="F41" s="194"/>
      <c r="G41" s="194"/>
    </row>
    <row r="42" spans="1:7" ht="18" customHeight="1">
      <c r="A42" s="5">
        <v>1</v>
      </c>
      <c r="B42" s="183" t="s">
        <v>147</v>
      </c>
      <c r="C42" s="38" t="s">
        <v>74</v>
      </c>
      <c r="D42" s="77">
        <v>9.5</v>
      </c>
      <c r="E42" s="190"/>
      <c r="F42" s="194"/>
      <c r="G42" s="194"/>
    </row>
    <row r="43" spans="1:7" ht="18" customHeight="1">
      <c r="A43" s="5">
        <v>2</v>
      </c>
      <c r="B43" s="183" t="s">
        <v>168</v>
      </c>
      <c r="C43" s="38" t="s">
        <v>74</v>
      </c>
      <c r="D43" s="77">
        <v>9.5</v>
      </c>
      <c r="E43" s="190"/>
      <c r="F43" s="194"/>
      <c r="G43" s="194"/>
    </row>
    <row r="44" spans="1:7" ht="18" customHeight="1">
      <c r="A44" s="50"/>
      <c r="B44" s="58"/>
      <c r="C44" s="58"/>
      <c r="D44" s="206"/>
      <c r="E44" s="194"/>
      <c r="F44" s="194"/>
      <c r="G44" s="194"/>
    </row>
    <row r="45" spans="1:7" ht="18" customHeight="1">
      <c r="A45" s="50"/>
      <c r="B45" s="58"/>
      <c r="C45" s="58"/>
      <c r="D45" s="206"/>
      <c r="E45" s="194"/>
      <c r="F45" s="194"/>
      <c r="G45" s="194"/>
    </row>
    <row r="46" spans="1:7" ht="18" customHeight="1">
      <c r="A46" s="50"/>
      <c r="B46" s="58"/>
      <c r="C46" s="58"/>
      <c r="D46" s="206"/>
      <c r="E46" s="194"/>
      <c r="F46" s="194"/>
      <c r="G46" s="194"/>
    </row>
    <row r="47" spans="1:7" ht="18" customHeight="1">
      <c r="A47" s="50"/>
      <c r="B47" s="58"/>
      <c r="C47" s="58"/>
      <c r="D47" s="206"/>
      <c r="E47" s="194"/>
      <c r="F47" s="194"/>
      <c r="G47" s="194"/>
    </row>
    <row r="48" spans="1:7" ht="18" customHeight="1">
      <c r="A48" s="50"/>
      <c r="B48" s="58"/>
      <c r="C48" s="58"/>
      <c r="D48" s="206"/>
      <c r="E48" s="194"/>
      <c r="F48" s="194"/>
      <c r="G48" s="194"/>
    </row>
    <row r="49" spans="1:7" ht="18" customHeight="1">
      <c r="A49" s="50"/>
      <c r="B49" s="58"/>
      <c r="C49" s="58"/>
      <c r="D49" s="206"/>
      <c r="E49" s="194"/>
      <c r="F49" s="194"/>
      <c r="G49" s="194"/>
    </row>
    <row r="50" spans="1:7" ht="18" customHeight="1">
      <c r="A50" s="50"/>
      <c r="B50" s="58"/>
      <c r="C50" s="58"/>
      <c r="D50" s="206"/>
      <c r="E50" s="194"/>
      <c r="F50" s="194"/>
      <c r="G50" s="194"/>
    </row>
    <row r="51" spans="1:7" ht="18" customHeight="1">
      <c r="A51" s="50"/>
      <c r="B51" s="58"/>
      <c r="C51" s="58"/>
      <c r="D51" s="206"/>
      <c r="E51" s="194"/>
      <c r="F51" s="194"/>
      <c r="G51" s="194"/>
    </row>
    <row r="52" spans="1:7" ht="18" customHeight="1">
      <c r="A52" s="50"/>
      <c r="B52" s="58"/>
      <c r="C52" s="58"/>
      <c r="D52" s="206"/>
      <c r="E52" s="194"/>
      <c r="F52" s="194"/>
      <c r="G52" s="194"/>
    </row>
    <row r="53" spans="1:7" ht="18" customHeight="1">
      <c r="A53" s="50"/>
      <c r="B53" s="58"/>
      <c r="C53" s="58"/>
      <c r="D53" s="206"/>
      <c r="E53" s="194"/>
      <c r="F53" s="194"/>
      <c r="G53" s="194"/>
    </row>
    <row r="54" spans="1:7" ht="18" customHeight="1">
      <c r="A54" s="50"/>
      <c r="B54" s="58"/>
      <c r="C54" s="58"/>
      <c r="D54" s="206"/>
      <c r="E54" s="194"/>
      <c r="F54" s="194"/>
      <c r="G54" s="194"/>
    </row>
    <row r="55" spans="1:7" ht="18" customHeight="1">
      <c r="A55" s="50"/>
      <c r="B55" s="58"/>
      <c r="C55" s="58"/>
      <c r="D55" s="206"/>
      <c r="E55" s="194"/>
      <c r="F55" s="194"/>
      <c r="G55" s="194"/>
    </row>
    <row r="56" spans="1:7" ht="18" customHeight="1">
      <c r="A56" s="50"/>
      <c r="B56" s="58"/>
      <c r="C56" s="58"/>
      <c r="D56" s="240" t="s">
        <v>336</v>
      </c>
      <c r="E56" s="240"/>
      <c r="G56" s="194"/>
    </row>
    <row r="57" spans="1:7" ht="18" customHeight="1">
      <c r="A57" s="4"/>
      <c r="B57" s="4"/>
      <c r="C57" s="4"/>
      <c r="D57" s="216" t="s">
        <v>337</v>
      </c>
      <c r="E57" s="216"/>
      <c r="G57" s="194"/>
    </row>
    <row r="60" spans="1:7" ht="18" customHeight="1">
      <c r="A60" s="50"/>
      <c r="B60" s="50"/>
      <c r="C60" s="50"/>
      <c r="D60" s="206"/>
      <c r="F60" s="194"/>
      <c r="G60" s="194"/>
    </row>
    <row r="61" spans="1:7" ht="18" customHeight="1">
      <c r="A61" s="50"/>
      <c r="B61" s="58"/>
      <c r="C61" s="58"/>
      <c r="D61" s="210"/>
      <c r="G61" s="194"/>
    </row>
    <row r="62" spans="1:7" ht="18" customHeight="1">
      <c r="A62" s="50"/>
      <c r="B62" s="62"/>
      <c r="C62" s="62"/>
      <c r="D62" s="210"/>
      <c r="G62" s="194"/>
    </row>
    <row r="63" spans="1:3" ht="18" customHeight="1">
      <c r="A63" s="50"/>
      <c r="B63" s="62"/>
      <c r="C63" s="62"/>
    </row>
    <row r="66" spans="1:7" ht="18" customHeight="1">
      <c r="A66" s="50"/>
      <c r="B66" s="50"/>
      <c r="C66" s="50"/>
      <c r="D66" s="206"/>
      <c r="F66" s="194"/>
      <c r="G66" s="194"/>
    </row>
    <row r="67" spans="1:7" ht="18" customHeight="1">
      <c r="A67" s="50"/>
      <c r="B67" s="58"/>
      <c r="C67" s="58"/>
      <c r="D67" s="210"/>
      <c r="G67" s="194"/>
    </row>
    <row r="68" spans="1:7" ht="18" customHeight="1">
      <c r="A68" s="50"/>
      <c r="B68" s="62"/>
      <c r="C68" s="62"/>
      <c r="D68" s="210"/>
      <c r="G68" s="194"/>
    </row>
    <row r="69" spans="1:3" ht="18" customHeight="1">
      <c r="A69" s="50"/>
      <c r="B69" s="62"/>
      <c r="C69" s="62"/>
    </row>
  </sheetData>
  <sheetProtection/>
  <mergeCells count="4">
    <mergeCell ref="A2:E2"/>
    <mergeCell ref="A1:E1"/>
    <mergeCell ref="D56:E56"/>
    <mergeCell ref="D57:E57"/>
  </mergeCells>
  <printOptions/>
  <pageMargins left="0.75" right="0.43" top="0.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B5" sqref="B5"/>
    </sheetView>
  </sheetViews>
  <sheetFormatPr defaultColWidth="8.66015625" defaultRowHeight="18" customHeight="1"/>
  <cols>
    <col min="1" max="1" width="5.08203125" style="51" customWidth="1"/>
    <col min="2" max="2" width="26.58203125" style="51" customWidth="1"/>
    <col min="3" max="3" width="8.41015625" style="51" customWidth="1"/>
    <col min="4" max="4" width="10.58203125" style="211" bestFit="1" customWidth="1"/>
    <col min="5" max="5" width="18.83203125" style="50" customWidth="1"/>
    <col min="6" max="6" width="8.83203125" style="50" customWidth="1"/>
    <col min="7" max="7" width="21.08203125" style="51" customWidth="1"/>
    <col min="8" max="16384" width="8.83203125" style="51" customWidth="1"/>
  </cols>
  <sheetData>
    <row r="1" spans="1:5" ht="18" customHeight="1">
      <c r="A1" s="216" t="s">
        <v>365</v>
      </c>
      <c r="B1" s="216"/>
      <c r="C1" s="216"/>
      <c r="D1" s="216"/>
      <c r="E1" s="216"/>
    </row>
    <row r="2" spans="1:7" ht="18" customHeight="1">
      <c r="A2" s="239" t="s">
        <v>384</v>
      </c>
      <c r="B2" s="239"/>
      <c r="C2" s="239"/>
      <c r="D2" s="239"/>
      <c r="E2" s="239"/>
      <c r="F2" s="193"/>
      <c r="G2" s="193"/>
    </row>
    <row r="3" spans="1:7" ht="18" customHeight="1">
      <c r="A3" s="4"/>
      <c r="B3" s="4"/>
      <c r="C3" s="4"/>
      <c r="D3" s="105"/>
      <c r="E3" s="4"/>
      <c r="F3" s="21"/>
      <c r="G3" s="21"/>
    </row>
    <row r="4" spans="1:5" ht="18" customHeight="1">
      <c r="A4" s="184" t="s">
        <v>355</v>
      </c>
      <c r="B4" s="185"/>
      <c r="C4" s="185"/>
      <c r="D4" s="186"/>
      <c r="E4" s="187"/>
    </row>
    <row r="5" spans="1:5" ht="18" customHeight="1">
      <c r="A5" s="5" t="s">
        <v>0</v>
      </c>
      <c r="B5" s="188" t="s">
        <v>1</v>
      </c>
      <c r="C5" s="189" t="s">
        <v>6</v>
      </c>
      <c r="D5" s="77" t="s">
        <v>343</v>
      </c>
      <c r="E5" s="5" t="s">
        <v>16</v>
      </c>
    </row>
    <row r="6" spans="1:7" ht="18" customHeight="1">
      <c r="A6" s="5">
        <v>1</v>
      </c>
      <c r="B6" s="183" t="s">
        <v>232</v>
      </c>
      <c r="C6" s="38" t="s">
        <v>65</v>
      </c>
      <c r="D6" s="191">
        <v>1.5</v>
      </c>
      <c r="E6" s="6"/>
      <c r="F6" s="194"/>
      <c r="G6" s="194"/>
    </row>
    <row r="7" spans="1:7" ht="18" customHeight="1">
      <c r="A7" s="188"/>
      <c r="B7" s="200"/>
      <c r="C7" s="201"/>
      <c r="D7" s="202"/>
      <c r="E7" s="212"/>
      <c r="G7" s="194"/>
    </row>
    <row r="8" spans="1:7" ht="18" customHeight="1">
      <c r="A8" s="184" t="s">
        <v>356</v>
      </c>
      <c r="B8" s="185"/>
      <c r="C8" s="185"/>
      <c r="D8" s="186"/>
      <c r="E8" s="187"/>
      <c r="G8" s="194"/>
    </row>
    <row r="9" spans="1:7" ht="18" customHeight="1">
      <c r="A9" s="5" t="s">
        <v>0</v>
      </c>
      <c r="B9" s="5" t="s">
        <v>1</v>
      </c>
      <c r="C9" s="5"/>
      <c r="D9" s="77" t="s">
        <v>3</v>
      </c>
      <c r="E9" s="190" t="s">
        <v>16</v>
      </c>
      <c r="G9" s="194"/>
    </row>
    <row r="10" spans="1:5" ht="18" customHeight="1">
      <c r="A10" s="5">
        <v>1</v>
      </c>
      <c r="B10" s="183" t="s">
        <v>231</v>
      </c>
      <c r="C10" s="38" t="s">
        <v>63</v>
      </c>
      <c r="D10" s="191">
        <v>2.5</v>
      </c>
      <c r="E10" s="190"/>
    </row>
    <row r="11" spans="1:5" ht="18" customHeight="1">
      <c r="A11" s="5">
        <v>2</v>
      </c>
      <c r="B11" s="183" t="s">
        <v>179</v>
      </c>
      <c r="C11" s="38" t="s">
        <v>59</v>
      </c>
      <c r="D11" s="191">
        <v>2.5</v>
      </c>
      <c r="E11" s="192"/>
    </row>
    <row r="12" spans="1:5" ht="18" customHeight="1">
      <c r="A12" s="5">
        <v>3</v>
      </c>
      <c r="B12" s="183" t="s">
        <v>241</v>
      </c>
      <c r="C12" s="38" t="s">
        <v>67</v>
      </c>
      <c r="D12" s="191">
        <v>2.5</v>
      </c>
      <c r="E12" s="192"/>
    </row>
    <row r="13" spans="1:5" ht="18" customHeight="1">
      <c r="A13" s="5">
        <v>4</v>
      </c>
      <c r="B13" s="183" t="s">
        <v>61</v>
      </c>
      <c r="C13" s="38" t="s">
        <v>54</v>
      </c>
      <c r="D13" s="191">
        <v>2.5</v>
      </c>
      <c r="E13" s="192"/>
    </row>
    <row r="14" spans="1:5" ht="18" customHeight="1">
      <c r="A14" s="5">
        <v>5</v>
      </c>
      <c r="B14" s="183" t="s">
        <v>136</v>
      </c>
      <c r="C14" s="38" t="s">
        <v>54</v>
      </c>
      <c r="D14" s="191">
        <v>2.5</v>
      </c>
      <c r="E14" s="192"/>
    </row>
    <row r="15" spans="1:5" ht="18" customHeight="1">
      <c r="A15" s="5">
        <v>6</v>
      </c>
      <c r="B15" s="183" t="s">
        <v>182</v>
      </c>
      <c r="C15" s="38" t="s">
        <v>65</v>
      </c>
      <c r="D15" s="191">
        <v>2.5</v>
      </c>
      <c r="E15" s="192"/>
    </row>
    <row r="16" spans="1:5" ht="18" customHeight="1">
      <c r="A16" s="188"/>
      <c r="B16" s="200"/>
      <c r="C16" s="201"/>
      <c r="D16" s="202"/>
      <c r="E16" s="192"/>
    </row>
    <row r="17" spans="1:5" ht="18" customHeight="1">
      <c r="A17" s="184" t="s">
        <v>357</v>
      </c>
      <c r="B17" s="185"/>
      <c r="C17" s="185"/>
      <c r="D17" s="186"/>
      <c r="E17" s="187"/>
    </row>
    <row r="18" spans="1:7" ht="18" customHeight="1">
      <c r="A18" s="5" t="s">
        <v>0</v>
      </c>
      <c r="B18" s="5" t="s">
        <v>1</v>
      </c>
      <c r="C18" s="5"/>
      <c r="D18" s="77" t="s">
        <v>344</v>
      </c>
      <c r="E18" s="190" t="s">
        <v>16</v>
      </c>
      <c r="F18" s="194"/>
      <c r="G18" s="194"/>
    </row>
    <row r="19" spans="1:7" ht="18" customHeight="1">
      <c r="A19" s="5">
        <v>1</v>
      </c>
      <c r="B19" s="183" t="s">
        <v>248</v>
      </c>
      <c r="C19" s="38" t="s">
        <v>65</v>
      </c>
      <c r="D19" s="191">
        <v>1</v>
      </c>
      <c r="E19" s="190"/>
      <c r="F19" s="51"/>
      <c r="G19" s="194"/>
    </row>
    <row r="20" spans="1:5" ht="18" customHeight="1">
      <c r="A20" s="196"/>
      <c r="B20" s="197"/>
      <c r="C20" s="213"/>
      <c r="D20" s="199"/>
      <c r="E20" s="214"/>
    </row>
    <row r="21" spans="1:5" ht="18" customHeight="1">
      <c r="A21" s="184" t="s">
        <v>358</v>
      </c>
      <c r="B21" s="185"/>
      <c r="C21" s="185"/>
      <c r="D21" s="186"/>
      <c r="E21" s="187"/>
    </row>
    <row r="22" spans="1:7" ht="18" customHeight="1">
      <c r="A22" s="5" t="s">
        <v>0</v>
      </c>
      <c r="B22" s="5" t="s">
        <v>1</v>
      </c>
      <c r="C22" s="5"/>
      <c r="D22" s="77" t="s">
        <v>345</v>
      </c>
      <c r="E22" s="190" t="s">
        <v>16</v>
      </c>
      <c r="F22" s="194"/>
      <c r="G22" s="194"/>
    </row>
    <row r="23" spans="1:7" ht="18" customHeight="1">
      <c r="A23" s="5">
        <v>1</v>
      </c>
      <c r="B23" s="183" t="s">
        <v>162</v>
      </c>
      <c r="C23" s="38" t="s">
        <v>67</v>
      </c>
      <c r="D23" s="215">
        <v>2.25</v>
      </c>
      <c r="E23" s="190"/>
      <c r="F23" s="51"/>
      <c r="G23" s="194"/>
    </row>
    <row r="24" spans="1:6" ht="18" customHeight="1">
      <c r="A24" s="188"/>
      <c r="B24" s="200"/>
      <c r="C24" s="201"/>
      <c r="D24" s="202"/>
      <c r="E24" s="192"/>
      <c r="F24" s="51"/>
    </row>
    <row r="25" spans="1:6" ht="18" customHeight="1">
      <c r="A25" s="184" t="s">
        <v>359</v>
      </c>
      <c r="B25" s="185"/>
      <c r="C25" s="185"/>
      <c r="D25" s="186"/>
      <c r="E25" s="187"/>
      <c r="F25" s="51"/>
    </row>
    <row r="26" spans="1:5" ht="18" customHeight="1">
      <c r="A26" s="5" t="s">
        <v>0</v>
      </c>
      <c r="B26" s="5" t="s">
        <v>1</v>
      </c>
      <c r="C26" s="5"/>
      <c r="D26" s="77" t="s">
        <v>345</v>
      </c>
      <c r="E26" s="190" t="s">
        <v>16</v>
      </c>
    </row>
    <row r="27" spans="1:7" ht="18" customHeight="1">
      <c r="A27" s="5">
        <v>1</v>
      </c>
      <c r="B27" s="172" t="s">
        <v>127</v>
      </c>
      <c r="C27" s="38" t="s">
        <v>65</v>
      </c>
      <c r="D27" s="77">
        <v>1.5</v>
      </c>
      <c r="E27" s="190"/>
      <c r="F27" s="194"/>
      <c r="G27" s="194"/>
    </row>
    <row r="28" spans="1:7" ht="18" customHeight="1">
      <c r="A28" s="188"/>
      <c r="B28" s="200"/>
      <c r="C28" s="189"/>
      <c r="D28" s="204"/>
      <c r="E28" s="192"/>
      <c r="G28" s="194"/>
    </row>
    <row r="29" spans="1:5" ht="18" customHeight="1">
      <c r="A29" s="184" t="s">
        <v>360</v>
      </c>
      <c r="B29" s="185"/>
      <c r="C29" s="185"/>
      <c r="D29" s="186"/>
      <c r="E29" s="187"/>
    </row>
    <row r="30" spans="1:5" ht="18" customHeight="1">
      <c r="A30" s="5" t="s">
        <v>0</v>
      </c>
      <c r="B30" s="5" t="s">
        <v>1</v>
      </c>
      <c r="C30" s="5"/>
      <c r="D30" s="77" t="s">
        <v>345</v>
      </c>
      <c r="E30" s="190" t="s">
        <v>16</v>
      </c>
    </row>
    <row r="31" spans="1:5" ht="18" customHeight="1">
      <c r="A31" s="5">
        <v>1</v>
      </c>
      <c r="B31" s="183" t="s">
        <v>256</v>
      </c>
      <c r="C31" s="38" t="s">
        <v>63</v>
      </c>
      <c r="D31" s="77">
        <v>0</v>
      </c>
      <c r="E31" s="190"/>
    </row>
    <row r="32" spans="1:7" ht="18" customHeight="1">
      <c r="A32" s="5">
        <v>2</v>
      </c>
      <c r="B32" s="183" t="s">
        <v>311</v>
      </c>
      <c r="C32" s="38" t="s">
        <v>57</v>
      </c>
      <c r="D32" s="77">
        <v>0</v>
      </c>
      <c r="E32" s="190"/>
      <c r="F32" s="194"/>
      <c r="G32" s="194"/>
    </row>
    <row r="33" spans="1:7" ht="18" customHeight="1">
      <c r="A33" s="50"/>
      <c r="B33" s="58"/>
      <c r="C33" s="58"/>
      <c r="D33" s="206"/>
      <c r="E33" s="194"/>
      <c r="F33" s="194"/>
      <c r="G33" s="194"/>
    </row>
    <row r="34" spans="1:7" ht="18" customHeight="1">
      <c r="A34" s="184" t="s">
        <v>361</v>
      </c>
      <c r="B34" s="185"/>
      <c r="C34" s="185"/>
      <c r="D34" s="186"/>
      <c r="E34" s="187"/>
      <c r="F34" s="194"/>
      <c r="G34" s="194"/>
    </row>
    <row r="35" spans="1:7" ht="18" customHeight="1">
      <c r="A35" s="5" t="s">
        <v>0</v>
      </c>
      <c r="B35" s="188" t="s">
        <v>1</v>
      </c>
      <c r="C35" s="5"/>
      <c r="D35" s="77" t="s">
        <v>345</v>
      </c>
      <c r="E35" s="190" t="s">
        <v>16</v>
      </c>
      <c r="F35" s="194"/>
      <c r="G35" s="194"/>
    </row>
    <row r="36" spans="1:7" ht="18" customHeight="1">
      <c r="A36" s="5">
        <v>1</v>
      </c>
      <c r="B36" s="183" t="s">
        <v>287</v>
      </c>
      <c r="C36" s="38" t="s">
        <v>74</v>
      </c>
      <c r="D36" s="191">
        <v>2</v>
      </c>
      <c r="E36" s="190"/>
      <c r="F36" s="194"/>
      <c r="G36" s="194"/>
    </row>
    <row r="37" spans="1:7" ht="18" customHeight="1">
      <c r="A37" s="188"/>
      <c r="B37" s="200"/>
      <c r="C37" s="201"/>
      <c r="D37" s="202"/>
      <c r="E37" s="192"/>
      <c r="F37" s="194"/>
      <c r="G37" s="194"/>
    </row>
    <row r="38" spans="1:7" ht="18" customHeight="1">
      <c r="A38" s="184" t="s">
        <v>362</v>
      </c>
      <c r="B38" s="185"/>
      <c r="C38" s="185"/>
      <c r="D38" s="186"/>
      <c r="E38" s="187"/>
      <c r="F38" s="194"/>
      <c r="G38" s="194"/>
    </row>
    <row r="39" spans="1:7" ht="18" customHeight="1">
      <c r="A39" s="5" t="s">
        <v>0</v>
      </c>
      <c r="B39" s="5" t="s">
        <v>1</v>
      </c>
      <c r="C39" s="5"/>
      <c r="D39" s="77" t="s">
        <v>345</v>
      </c>
      <c r="E39" s="190" t="s">
        <v>16</v>
      </c>
      <c r="F39" s="194"/>
      <c r="G39" s="194"/>
    </row>
    <row r="40" spans="1:7" ht="18" customHeight="1">
      <c r="A40" s="5">
        <v>1</v>
      </c>
      <c r="B40" s="183" t="s">
        <v>264</v>
      </c>
      <c r="C40" s="38" t="s">
        <v>54</v>
      </c>
      <c r="D40" s="209">
        <v>2.75</v>
      </c>
      <c r="E40" s="190"/>
      <c r="F40" s="194"/>
      <c r="G40" s="194"/>
    </row>
    <row r="41" spans="1:7" ht="18" customHeight="1">
      <c r="A41" s="188"/>
      <c r="B41" s="200"/>
      <c r="C41" s="189"/>
      <c r="D41" s="204"/>
      <c r="E41" s="192"/>
      <c r="F41" s="194"/>
      <c r="G41" s="194"/>
    </row>
    <row r="42" spans="1:7" ht="18" customHeight="1">
      <c r="A42" s="184" t="s">
        <v>363</v>
      </c>
      <c r="B42" s="185"/>
      <c r="C42" s="185"/>
      <c r="D42" s="186"/>
      <c r="E42" s="187"/>
      <c r="F42" s="194"/>
      <c r="G42" s="194"/>
    </row>
    <row r="43" spans="1:7" ht="18" customHeight="1">
      <c r="A43" s="5" t="s">
        <v>0</v>
      </c>
      <c r="B43" s="5" t="s">
        <v>1</v>
      </c>
      <c r="C43" s="5"/>
      <c r="D43" s="77" t="s">
        <v>345</v>
      </c>
      <c r="E43" s="190" t="s">
        <v>16</v>
      </c>
      <c r="F43" s="194"/>
      <c r="G43" s="194"/>
    </row>
    <row r="44" spans="1:7" ht="18" customHeight="1">
      <c r="A44" s="5">
        <v>1</v>
      </c>
      <c r="B44" s="172" t="s">
        <v>232</v>
      </c>
      <c r="C44" s="38" t="s">
        <v>65</v>
      </c>
      <c r="D44" s="77">
        <v>4.5</v>
      </c>
      <c r="E44" s="190"/>
      <c r="F44" s="194"/>
      <c r="G44" s="194"/>
    </row>
    <row r="45" spans="1:7" ht="18" customHeight="1">
      <c r="A45" s="50"/>
      <c r="B45" s="58"/>
      <c r="C45" s="58"/>
      <c r="D45" s="206"/>
      <c r="E45" s="194"/>
      <c r="F45" s="194"/>
      <c r="G45" s="194"/>
    </row>
    <row r="46" spans="1:7" ht="18" customHeight="1">
      <c r="A46" s="50"/>
      <c r="B46" s="58"/>
      <c r="C46" s="58"/>
      <c r="D46" s="206"/>
      <c r="E46" s="194"/>
      <c r="F46" s="194"/>
      <c r="G46" s="194"/>
    </row>
    <row r="47" spans="1:7" ht="18" customHeight="1">
      <c r="A47" s="50"/>
      <c r="B47" s="58"/>
      <c r="C47" s="58"/>
      <c r="D47" s="206"/>
      <c r="E47" s="194"/>
      <c r="F47" s="194"/>
      <c r="G47" s="194"/>
    </row>
    <row r="48" spans="1:7" ht="18" customHeight="1">
      <c r="A48" s="50"/>
      <c r="B48" s="58"/>
      <c r="C48" s="58"/>
      <c r="D48" s="206"/>
      <c r="E48" s="194"/>
      <c r="F48" s="194"/>
      <c r="G48" s="194"/>
    </row>
    <row r="49" spans="1:7" ht="18" customHeight="1">
      <c r="A49" s="50"/>
      <c r="B49" s="58"/>
      <c r="C49" s="58"/>
      <c r="D49" s="206"/>
      <c r="E49" s="194"/>
      <c r="F49" s="194"/>
      <c r="G49" s="194"/>
    </row>
    <row r="50" spans="1:7" ht="18" customHeight="1">
      <c r="A50" s="50"/>
      <c r="B50" s="58"/>
      <c r="C50" s="58"/>
      <c r="D50" s="206"/>
      <c r="E50" s="194"/>
      <c r="F50" s="194"/>
      <c r="G50" s="194"/>
    </row>
    <row r="51" spans="1:7" ht="18" customHeight="1">
      <c r="A51" s="50"/>
      <c r="B51" s="58"/>
      <c r="C51" s="58"/>
      <c r="D51" s="206"/>
      <c r="E51" s="194"/>
      <c r="F51" s="194"/>
      <c r="G51" s="194"/>
    </row>
    <row r="52" spans="1:7" ht="18" customHeight="1">
      <c r="A52" s="50"/>
      <c r="B52" s="58"/>
      <c r="C52" s="58"/>
      <c r="D52" s="206"/>
      <c r="E52" s="194"/>
      <c r="F52" s="194"/>
      <c r="G52" s="194"/>
    </row>
    <row r="53" spans="1:7" ht="18" customHeight="1">
      <c r="A53" s="50"/>
      <c r="B53" s="58"/>
      <c r="C53" s="58"/>
      <c r="D53" s="206"/>
      <c r="E53" s="194"/>
      <c r="F53" s="194"/>
      <c r="G53" s="194"/>
    </row>
    <row r="54" spans="1:7" ht="18" customHeight="1">
      <c r="A54" s="50"/>
      <c r="B54" s="58"/>
      <c r="C54" s="58"/>
      <c r="D54" s="206"/>
      <c r="E54" s="194"/>
      <c r="F54" s="194"/>
      <c r="G54" s="194"/>
    </row>
    <row r="55" spans="1:7" ht="18" customHeight="1">
      <c r="A55" s="50"/>
      <c r="B55" s="58"/>
      <c r="C55" s="58"/>
      <c r="D55" s="206"/>
      <c r="E55" s="194"/>
      <c r="F55" s="194"/>
      <c r="G55" s="194"/>
    </row>
    <row r="56" spans="1:7" ht="18" customHeight="1">
      <c r="A56" s="50"/>
      <c r="B56" s="58"/>
      <c r="C56" s="58"/>
      <c r="D56" s="206"/>
      <c r="E56" s="194"/>
      <c r="F56" s="194"/>
      <c r="G56" s="194"/>
    </row>
    <row r="57" spans="1:7" ht="18" customHeight="1">
      <c r="A57" s="50"/>
      <c r="B57" s="58"/>
      <c r="C57" s="58"/>
      <c r="D57" s="206"/>
      <c r="E57" s="194"/>
      <c r="F57" s="194"/>
      <c r="G57" s="194"/>
    </row>
    <row r="58" spans="1:7" ht="18" customHeight="1">
      <c r="A58" s="50"/>
      <c r="B58" s="58"/>
      <c r="C58" s="58"/>
      <c r="D58" s="240" t="s">
        <v>336</v>
      </c>
      <c r="E58" s="240"/>
      <c r="G58" s="194"/>
    </row>
    <row r="59" spans="1:7" ht="18" customHeight="1">
      <c r="A59" s="4"/>
      <c r="B59" s="4"/>
      <c r="C59" s="4"/>
      <c r="D59" s="216" t="s">
        <v>337</v>
      </c>
      <c r="E59" s="216"/>
      <c r="G59" s="194"/>
    </row>
    <row r="62" spans="1:7" ht="18" customHeight="1">
      <c r="A62" s="50"/>
      <c r="B62" s="50"/>
      <c r="C62" s="50"/>
      <c r="D62" s="206"/>
      <c r="F62" s="194"/>
      <c r="G62" s="194"/>
    </row>
    <row r="63" spans="1:7" ht="18" customHeight="1">
      <c r="A63" s="50"/>
      <c r="B63" s="58"/>
      <c r="C63" s="58"/>
      <c r="D63" s="210"/>
      <c r="G63" s="194"/>
    </row>
    <row r="64" spans="1:7" ht="18" customHeight="1">
      <c r="A64" s="50"/>
      <c r="B64" s="62"/>
      <c r="C64" s="62"/>
      <c r="D64" s="210"/>
      <c r="G64" s="194"/>
    </row>
    <row r="65" spans="1:3" ht="18" customHeight="1">
      <c r="A65" s="50"/>
      <c r="B65" s="62"/>
      <c r="C65" s="62"/>
    </row>
    <row r="68" spans="1:7" ht="18" customHeight="1">
      <c r="A68" s="50"/>
      <c r="B68" s="50"/>
      <c r="C68" s="50"/>
      <c r="D68" s="206"/>
      <c r="F68" s="194"/>
      <c r="G68" s="194"/>
    </row>
    <row r="69" spans="1:7" ht="18" customHeight="1">
      <c r="A69" s="50"/>
      <c r="B69" s="58"/>
      <c r="C69" s="58"/>
      <c r="D69" s="210"/>
      <c r="G69" s="194"/>
    </row>
    <row r="70" spans="1:7" ht="18" customHeight="1">
      <c r="A70" s="50"/>
      <c r="B70" s="62"/>
      <c r="C70" s="62"/>
      <c r="D70" s="210"/>
      <c r="G70" s="194"/>
    </row>
    <row r="71" spans="1:3" ht="18" customHeight="1">
      <c r="A71" s="50"/>
      <c r="B71" s="62"/>
      <c r="C71" s="62"/>
    </row>
  </sheetData>
  <sheetProtection/>
  <mergeCells count="4">
    <mergeCell ref="A2:E2"/>
    <mergeCell ref="D58:E58"/>
    <mergeCell ref="D59:E59"/>
    <mergeCell ref="A1:E1"/>
  </mergeCells>
  <printOptions/>
  <pageMargins left="0.75" right="0.43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6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I26" sqref="I26"/>
    </sheetView>
  </sheetViews>
  <sheetFormatPr defaultColWidth="8.66015625" defaultRowHeight="18"/>
  <cols>
    <col min="1" max="1" width="3.08203125" style="4" customWidth="1"/>
    <col min="2" max="2" width="19.33203125" style="19" customWidth="1"/>
    <col min="3" max="10" width="4.66015625" style="4" customWidth="1"/>
    <col min="11" max="11" width="5.41015625" style="4" bestFit="1" customWidth="1"/>
    <col min="12" max="12" width="5.41015625" style="19" bestFit="1" customWidth="1"/>
    <col min="13" max="13" width="5.08203125" style="4" bestFit="1" customWidth="1"/>
    <col min="14" max="14" width="5.66015625" style="4" bestFit="1" customWidth="1"/>
    <col min="15" max="15" width="4.5" style="3" customWidth="1"/>
    <col min="16" max="16384" width="8.83203125" style="4" customWidth="1"/>
  </cols>
  <sheetData>
    <row r="1" spans="1:15" ht="15.75">
      <c r="A1" s="241" t="s">
        <v>320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3"/>
      <c r="N1" s="23"/>
      <c r="O1" s="25"/>
    </row>
    <row r="2" spans="1:15" ht="18.75" customHeight="1">
      <c r="A2" s="241" t="s">
        <v>319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3"/>
      <c r="N2" s="23"/>
      <c r="O2" s="25"/>
    </row>
    <row r="3" spans="1:15" ht="16.5" thickBot="1">
      <c r="A3" s="23"/>
      <c r="B3" s="24"/>
      <c r="C3" s="23"/>
      <c r="D3" s="23"/>
      <c r="E3" s="23"/>
      <c r="F3" s="23"/>
      <c r="G3" s="23"/>
      <c r="H3" s="23"/>
      <c r="I3" s="23"/>
      <c r="J3" s="23"/>
      <c r="K3" s="23"/>
      <c r="L3" s="24"/>
      <c r="M3" s="23"/>
      <c r="N3" s="23"/>
      <c r="O3" s="25"/>
    </row>
    <row r="4" spans="1:16" s="3" customFormat="1" ht="18.75" customHeight="1">
      <c r="A4" s="166" t="s">
        <v>0</v>
      </c>
      <c r="B4" s="167" t="s">
        <v>41</v>
      </c>
      <c r="C4" s="167" t="s">
        <v>26</v>
      </c>
      <c r="D4" s="167" t="s">
        <v>42</v>
      </c>
      <c r="E4" s="167" t="s">
        <v>2</v>
      </c>
      <c r="F4" s="167" t="s">
        <v>28</v>
      </c>
      <c r="G4" s="167" t="s">
        <v>43</v>
      </c>
      <c r="H4" s="167" t="s">
        <v>5</v>
      </c>
      <c r="I4" s="167" t="s">
        <v>321</v>
      </c>
      <c r="J4" s="167" t="s">
        <v>44</v>
      </c>
      <c r="K4" s="167" t="s">
        <v>45</v>
      </c>
      <c r="L4" s="167" t="s">
        <v>318</v>
      </c>
      <c r="M4" s="167" t="s">
        <v>322</v>
      </c>
      <c r="N4" s="168" t="s">
        <v>46</v>
      </c>
      <c r="O4" s="169" t="s">
        <v>47</v>
      </c>
      <c r="P4" s="170" t="s">
        <v>373</v>
      </c>
    </row>
    <row r="5" spans="1:16" ht="18.75" customHeight="1">
      <c r="A5" s="171">
        <v>1</v>
      </c>
      <c r="B5" s="183" t="s">
        <v>62</v>
      </c>
      <c r="C5" s="173">
        <v>5</v>
      </c>
      <c r="D5" s="174">
        <v>5.5</v>
      </c>
      <c r="E5" s="175">
        <v>6</v>
      </c>
      <c r="F5" s="173">
        <v>6.25</v>
      </c>
      <c r="G5" s="173">
        <v>7.25</v>
      </c>
      <c r="H5" s="173">
        <v>7</v>
      </c>
      <c r="I5" s="176">
        <f aca="true" t="shared" si="0" ref="I5:I68">IF((F5+G5+H5&lt;&gt;0),(F5+G5+H5)/3,"")</f>
        <v>6.833333333333333</v>
      </c>
      <c r="J5" s="173"/>
      <c r="K5" s="173"/>
      <c r="L5" s="173"/>
      <c r="M5" s="176">
        <f aca="true" t="shared" si="1" ref="M5:M68">IF((J5+K5+L5&lt;&gt;0),(J5+K5+L5)/3,"")</f>
      </c>
      <c r="N5" s="176">
        <f aca="true" t="shared" si="2" ref="N5:N36">C5+D5+E5+F5+G5+H5+J5+K5+L5</f>
        <v>37</v>
      </c>
      <c r="O5" s="38" t="s">
        <v>63</v>
      </c>
      <c r="P5" s="165">
        <v>580008</v>
      </c>
    </row>
    <row r="6" spans="1:16" ht="18.75" customHeight="1">
      <c r="A6" s="171">
        <v>2</v>
      </c>
      <c r="B6" s="183" t="s">
        <v>71</v>
      </c>
      <c r="C6" s="173">
        <v>5.5</v>
      </c>
      <c r="D6" s="174">
        <v>5.75</v>
      </c>
      <c r="E6" s="175">
        <v>5.5</v>
      </c>
      <c r="F6" s="173">
        <v>5</v>
      </c>
      <c r="G6" s="173">
        <v>6.75</v>
      </c>
      <c r="H6" s="173">
        <v>6</v>
      </c>
      <c r="I6" s="176">
        <f t="shared" si="0"/>
        <v>5.916666666666667</v>
      </c>
      <c r="J6" s="173"/>
      <c r="K6" s="173"/>
      <c r="L6" s="173"/>
      <c r="M6" s="176">
        <f t="shared" si="1"/>
      </c>
      <c r="N6" s="176">
        <f t="shared" si="2"/>
        <v>34.5</v>
      </c>
      <c r="O6" s="38" t="s">
        <v>63</v>
      </c>
      <c r="P6" s="165">
        <v>580014</v>
      </c>
    </row>
    <row r="7" spans="1:16" ht="18.75" customHeight="1">
      <c r="A7" s="171">
        <v>3</v>
      </c>
      <c r="B7" s="183" t="s">
        <v>80</v>
      </c>
      <c r="C7" s="173">
        <v>6</v>
      </c>
      <c r="D7" s="174">
        <v>8.5</v>
      </c>
      <c r="E7" s="175">
        <v>4</v>
      </c>
      <c r="F7" s="173">
        <v>3.75</v>
      </c>
      <c r="G7" s="173">
        <v>4</v>
      </c>
      <c r="H7" s="173">
        <v>4.75</v>
      </c>
      <c r="I7" s="176">
        <f t="shared" si="0"/>
        <v>4.166666666666667</v>
      </c>
      <c r="J7" s="173"/>
      <c r="K7" s="173"/>
      <c r="L7" s="173"/>
      <c r="M7" s="176">
        <f t="shared" si="1"/>
      </c>
      <c r="N7" s="176">
        <f t="shared" si="2"/>
        <v>31</v>
      </c>
      <c r="O7" s="38" t="s">
        <v>63</v>
      </c>
      <c r="P7" s="165">
        <v>580022</v>
      </c>
    </row>
    <row r="8" spans="1:16" ht="18.75" customHeight="1">
      <c r="A8" s="171">
        <v>4</v>
      </c>
      <c r="B8" s="183" t="s">
        <v>82</v>
      </c>
      <c r="C8" s="173">
        <v>6.5</v>
      </c>
      <c r="D8" s="174">
        <v>5.5</v>
      </c>
      <c r="E8" s="175">
        <v>7</v>
      </c>
      <c r="F8" s="173">
        <v>6.25</v>
      </c>
      <c r="G8" s="173">
        <v>5.75</v>
      </c>
      <c r="H8" s="173">
        <v>6.25</v>
      </c>
      <c r="I8" s="176">
        <f t="shared" si="0"/>
        <v>6.083333333333333</v>
      </c>
      <c r="J8" s="173"/>
      <c r="K8" s="173"/>
      <c r="L8" s="173"/>
      <c r="M8" s="176">
        <f t="shared" si="1"/>
      </c>
      <c r="N8" s="176">
        <f t="shared" si="2"/>
        <v>37.25</v>
      </c>
      <c r="O8" s="38" t="s">
        <v>63</v>
      </c>
      <c r="P8" s="165">
        <v>580024</v>
      </c>
    </row>
    <row r="9" spans="1:16" ht="18.75" customHeight="1">
      <c r="A9" s="171">
        <v>5</v>
      </c>
      <c r="B9" s="183" t="s">
        <v>83</v>
      </c>
      <c r="C9" s="173">
        <v>7</v>
      </c>
      <c r="D9" s="174">
        <v>7.5</v>
      </c>
      <c r="E9" s="175">
        <v>8</v>
      </c>
      <c r="F9" s="173">
        <v>6.5</v>
      </c>
      <c r="G9" s="173">
        <v>7.25</v>
      </c>
      <c r="H9" s="173">
        <v>7.25</v>
      </c>
      <c r="I9" s="176">
        <f t="shared" si="0"/>
        <v>7</v>
      </c>
      <c r="J9" s="173"/>
      <c r="K9" s="173"/>
      <c r="L9" s="173"/>
      <c r="M9" s="176">
        <f t="shared" si="1"/>
      </c>
      <c r="N9" s="176">
        <f t="shared" si="2"/>
        <v>43.5</v>
      </c>
      <c r="O9" s="38" t="s">
        <v>63</v>
      </c>
      <c r="P9" s="165">
        <v>580025</v>
      </c>
    </row>
    <row r="10" spans="1:16" ht="18.75" customHeight="1">
      <c r="A10" s="171">
        <v>6</v>
      </c>
      <c r="B10" s="183" t="s">
        <v>98</v>
      </c>
      <c r="C10" s="173">
        <v>7</v>
      </c>
      <c r="D10" s="174">
        <v>9.5</v>
      </c>
      <c r="E10" s="175">
        <v>6.5</v>
      </c>
      <c r="F10" s="173">
        <v>8.75</v>
      </c>
      <c r="G10" s="173">
        <v>8.75</v>
      </c>
      <c r="H10" s="173">
        <v>8.25</v>
      </c>
      <c r="I10" s="176">
        <f t="shared" si="0"/>
        <v>8.583333333333334</v>
      </c>
      <c r="J10" s="173"/>
      <c r="K10" s="173"/>
      <c r="L10" s="173"/>
      <c r="M10" s="176">
        <f t="shared" si="1"/>
      </c>
      <c r="N10" s="176">
        <f t="shared" si="2"/>
        <v>48.75</v>
      </c>
      <c r="O10" s="38" t="s">
        <v>63</v>
      </c>
      <c r="P10" s="165">
        <v>580040</v>
      </c>
    </row>
    <row r="11" spans="1:16" ht="18.75" customHeight="1">
      <c r="A11" s="171">
        <v>7</v>
      </c>
      <c r="B11" s="183" t="s">
        <v>115</v>
      </c>
      <c r="C11" s="173">
        <v>4.5</v>
      </c>
      <c r="D11" s="174">
        <v>7.25</v>
      </c>
      <c r="E11" s="175">
        <v>3</v>
      </c>
      <c r="F11" s="173">
        <v>7</v>
      </c>
      <c r="G11" s="173">
        <v>4.75</v>
      </c>
      <c r="H11" s="173">
        <v>5</v>
      </c>
      <c r="I11" s="176">
        <f t="shared" si="0"/>
        <v>5.583333333333333</v>
      </c>
      <c r="J11" s="173"/>
      <c r="K11" s="173"/>
      <c r="L11" s="173"/>
      <c r="M11" s="176">
        <f t="shared" si="1"/>
      </c>
      <c r="N11" s="176">
        <f t="shared" si="2"/>
        <v>31.5</v>
      </c>
      <c r="O11" s="38" t="s">
        <v>63</v>
      </c>
      <c r="P11" s="165">
        <v>580057</v>
      </c>
    </row>
    <row r="12" spans="1:16" ht="18.75" customHeight="1">
      <c r="A12" s="171">
        <v>8</v>
      </c>
      <c r="B12" s="183" t="s">
        <v>120</v>
      </c>
      <c r="C12" s="173">
        <v>6.5</v>
      </c>
      <c r="D12" s="174">
        <v>7.75</v>
      </c>
      <c r="E12" s="175">
        <v>4</v>
      </c>
      <c r="F12" s="173">
        <v>7.5</v>
      </c>
      <c r="G12" s="173">
        <v>5.75</v>
      </c>
      <c r="H12" s="173">
        <v>5.5</v>
      </c>
      <c r="I12" s="176">
        <f t="shared" si="0"/>
        <v>6.25</v>
      </c>
      <c r="J12" s="173"/>
      <c r="K12" s="173"/>
      <c r="L12" s="173"/>
      <c r="M12" s="176">
        <f t="shared" si="1"/>
      </c>
      <c r="N12" s="176">
        <f t="shared" si="2"/>
        <v>37</v>
      </c>
      <c r="O12" s="38" t="s">
        <v>63</v>
      </c>
      <c r="P12" s="165">
        <v>580062</v>
      </c>
    </row>
    <row r="13" spans="1:16" ht="18.75" customHeight="1">
      <c r="A13" s="171">
        <v>9</v>
      </c>
      <c r="B13" s="183" t="s">
        <v>121</v>
      </c>
      <c r="C13" s="173">
        <v>6</v>
      </c>
      <c r="D13" s="174">
        <v>9.25</v>
      </c>
      <c r="E13" s="175">
        <v>4</v>
      </c>
      <c r="F13" s="173">
        <v>6.75</v>
      </c>
      <c r="G13" s="173">
        <v>7.5</v>
      </c>
      <c r="H13" s="173">
        <v>6.75</v>
      </c>
      <c r="I13" s="176">
        <f t="shared" si="0"/>
        <v>7</v>
      </c>
      <c r="J13" s="173"/>
      <c r="K13" s="173"/>
      <c r="L13" s="173"/>
      <c r="M13" s="176">
        <f t="shared" si="1"/>
      </c>
      <c r="N13" s="176">
        <f t="shared" si="2"/>
        <v>40.25</v>
      </c>
      <c r="O13" s="38" t="s">
        <v>63</v>
      </c>
      <c r="P13" s="165">
        <v>580064</v>
      </c>
    </row>
    <row r="14" spans="1:16" ht="18.75" customHeight="1">
      <c r="A14" s="171">
        <v>10</v>
      </c>
      <c r="B14" s="183" t="s">
        <v>124</v>
      </c>
      <c r="C14" s="173">
        <v>6.5</v>
      </c>
      <c r="D14" s="174">
        <v>7.5</v>
      </c>
      <c r="E14" s="175">
        <v>6</v>
      </c>
      <c r="F14" s="173">
        <v>6.75</v>
      </c>
      <c r="G14" s="173">
        <v>4.75</v>
      </c>
      <c r="H14" s="173">
        <v>6.25</v>
      </c>
      <c r="I14" s="176">
        <f t="shared" si="0"/>
        <v>5.916666666666667</v>
      </c>
      <c r="J14" s="173"/>
      <c r="K14" s="173"/>
      <c r="L14" s="173"/>
      <c r="M14" s="176">
        <f t="shared" si="1"/>
      </c>
      <c r="N14" s="176">
        <f t="shared" si="2"/>
        <v>37.75</v>
      </c>
      <c r="O14" s="38" t="s">
        <v>63</v>
      </c>
      <c r="P14" s="165">
        <v>580067</v>
      </c>
    </row>
    <row r="15" spans="1:16" ht="18.75" customHeight="1">
      <c r="A15" s="171">
        <v>11</v>
      </c>
      <c r="B15" s="183" t="s">
        <v>125</v>
      </c>
      <c r="C15" s="173">
        <v>5.5</v>
      </c>
      <c r="D15" s="174">
        <v>7.25</v>
      </c>
      <c r="E15" s="175">
        <v>5.5</v>
      </c>
      <c r="F15" s="173">
        <v>5.25</v>
      </c>
      <c r="G15" s="173">
        <v>5.25</v>
      </c>
      <c r="H15" s="173">
        <v>6.5</v>
      </c>
      <c r="I15" s="176">
        <f t="shared" si="0"/>
        <v>5.666666666666667</v>
      </c>
      <c r="J15" s="173"/>
      <c r="K15" s="173"/>
      <c r="L15" s="173"/>
      <c r="M15" s="176">
        <f t="shared" si="1"/>
      </c>
      <c r="N15" s="176">
        <f t="shared" si="2"/>
        <v>35.25</v>
      </c>
      <c r="O15" s="38" t="s">
        <v>63</v>
      </c>
      <c r="P15" s="165">
        <v>580068</v>
      </c>
    </row>
    <row r="16" spans="1:16" ht="18.75" customHeight="1">
      <c r="A16" s="171">
        <v>12</v>
      </c>
      <c r="B16" s="183" t="s">
        <v>134</v>
      </c>
      <c r="C16" s="173">
        <v>7.5</v>
      </c>
      <c r="D16" s="174">
        <v>8.25</v>
      </c>
      <c r="E16" s="175">
        <v>5.5</v>
      </c>
      <c r="F16" s="173">
        <v>6.25</v>
      </c>
      <c r="G16" s="173">
        <v>7.75</v>
      </c>
      <c r="H16" s="173">
        <v>6.75</v>
      </c>
      <c r="I16" s="176">
        <f t="shared" si="0"/>
        <v>6.916666666666667</v>
      </c>
      <c r="J16" s="173"/>
      <c r="K16" s="173"/>
      <c r="L16" s="173"/>
      <c r="M16" s="176">
        <f t="shared" si="1"/>
      </c>
      <c r="N16" s="176">
        <f t="shared" si="2"/>
        <v>42</v>
      </c>
      <c r="O16" s="38" t="s">
        <v>63</v>
      </c>
      <c r="P16" s="165">
        <v>580077</v>
      </c>
    </row>
    <row r="17" spans="1:16" ht="18.75" customHeight="1">
      <c r="A17" s="171">
        <v>13</v>
      </c>
      <c r="B17" s="183" t="s">
        <v>135</v>
      </c>
      <c r="C17" s="173">
        <v>7.5</v>
      </c>
      <c r="D17" s="174">
        <v>7.5</v>
      </c>
      <c r="E17" s="175">
        <v>3</v>
      </c>
      <c r="F17" s="173">
        <v>6.25</v>
      </c>
      <c r="G17" s="173">
        <v>4.5</v>
      </c>
      <c r="H17" s="173">
        <v>5.5</v>
      </c>
      <c r="I17" s="176">
        <f t="shared" si="0"/>
        <v>5.416666666666667</v>
      </c>
      <c r="J17" s="173"/>
      <c r="K17" s="173"/>
      <c r="L17" s="173"/>
      <c r="M17" s="176">
        <f t="shared" si="1"/>
      </c>
      <c r="N17" s="176">
        <f t="shared" si="2"/>
        <v>34.25</v>
      </c>
      <c r="O17" s="38" t="s">
        <v>63</v>
      </c>
      <c r="P17" s="165">
        <v>580078</v>
      </c>
    </row>
    <row r="18" spans="1:16" ht="18.75" customHeight="1">
      <c r="A18" s="171">
        <v>14</v>
      </c>
      <c r="B18" s="183" t="s">
        <v>148</v>
      </c>
      <c r="C18" s="173">
        <v>6.5</v>
      </c>
      <c r="D18" s="174">
        <v>7.5</v>
      </c>
      <c r="E18" s="175">
        <v>6</v>
      </c>
      <c r="F18" s="173">
        <v>6</v>
      </c>
      <c r="G18" s="173">
        <v>5.25</v>
      </c>
      <c r="H18" s="173">
        <v>4.75</v>
      </c>
      <c r="I18" s="176">
        <f t="shared" si="0"/>
        <v>5.333333333333333</v>
      </c>
      <c r="J18" s="173"/>
      <c r="K18" s="173"/>
      <c r="L18" s="173"/>
      <c r="M18" s="176">
        <f t="shared" si="1"/>
      </c>
      <c r="N18" s="176">
        <f t="shared" si="2"/>
        <v>36</v>
      </c>
      <c r="O18" s="38" t="s">
        <v>63</v>
      </c>
      <c r="P18" s="165">
        <v>580091</v>
      </c>
    </row>
    <row r="19" spans="1:16" ht="18.75" customHeight="1">
      <c r="A19" s="171">
        <v>15</v>
      </c>
      <c r="B19" s="183" t="s">
        <v>149</v>
      </c>
      <c r="C19" s="173">
        <v>7</v>
      </c>
      <c r="D19" s="174">
        <v>9</v>
      </c>
      <c r="E19" s="175">
        <v>6</v>
      </c>
      <c r="F19" s="173">
        <v>8</v>
      </c>
      <c r="G19" s="173">
        <v>6.75</v>
      </c>
      <c r="H19" s="173">
        <v>7</v>
      </c>
      <c r="I19" s="176">
        <f t="shared" si="0"/>
        <v>7.25</v>
      </c>
      <c r="J19" s="173"/>
      <c r="K19" s="173"/>
      <c r="L19" s="173"/>
      <c r="M19" s="176">
        <f t="shared" si="1"/>
      </c>
      <c r="N19" s="176">
        <f t="shared" si="2"/>
        <v>43.75</v>
      </c>
      <c r="O19" s="38" t="s">
        <v>63</v>
      </c>
      <c r="P19" s="165">
        <v>580092</v>
      </c>
    </row>
    <row r="20" spans="1:16" ht="18.75" customHeight="1">
      <c r="A20" s="171">
        <v>16</v>
      </c>
      <c r="B20" s="183" t="s">
        <v>161</v>
      </c>
      <c r="C20" s="173">
        <v>7</v>
      </c>
      <c r="D20" s="174">
        <v>9.5</v>
      </c>
      <c r="E20" s="175">
        <v>8</v>
      </c>
      <c r="F20" s="173">
        <v>7.5</v>
      </c>
      <c r="G20" s="173">
        <v>8.25</v>
      </c>
      <c r="H20" s="173">
        <v>8.75</v>
      </c>
      <c r="I20" s="176">
        <f t="shared" si="0"/>
        <v>8.166666666666666</v>
      </c>
      <c r="J20" s="173"/>
      <c r="K20" s="173"/>
      <c r="L20" s="173"/>
      <c r="M20" s="176">
        <f t="shared" si="1"/>
      </c>
      <c r="N20" s="176">
        <f t="shared" si="2"/>
        <v>49</v>
      </c>
      <c r="O20" s="38" t="s">
        <v>63</v>
      </c>
      <c r="P20" s="165">
        <v>580106</v>
      </c>
    </row>
    <row r="21" spans="1:16" ht="18.75" customHeight="1">
      <c r="A21" s="171">
        <v>17</v>
      </c>
      <c r="B21" s="183" t="s">
        <v>163</v>
      </c>
      <c r="C21" s="173">
        <v>7</v>
      </c>
      <c r="D21" s="174">
        <v>7.5</v>
      </c>
      <c r="E21" s="175">
        <v>3</v>
      </c>
      <c r="F21" s="173">
        <v>7.75</v>
      </c>
      <c r="G21" s="173">
        <v>6.75</v>
      </c>
      <c r="H21" s="173">
        <v>4.5</v>
      </c>
      <c r="I21" s="176">
        <f t="shared" si="0"/>
        <v>6.333333333333333</v>
      </c>
      <c r="J21" s="173"/>
      <c r="K21" s="173"/>
      <c r="L21" s="173"/>
      <c r="M21" s="176">
        <f t="shared" si="1"/>
      </c>
      <c r="N21" s="176">
        <f t="shared" si="2"/>
        <v>36.5</v>
      </c>
      <c r="O21" s="38" t="s">
        <v>63</v>
      </c>
      <c r="P21" s="165">
        <v>580109</v>
      </c>
    </row>
    <row r="22" spans="1:16" ht="18.75" customHeight="1">
      <c r="A22" s="171">
        <v>18</v>
      </c>
      <c r="B22" s="183" t="s">
        <v>167</v>
      </c>
      <c r="C22" s="173">
        <v>6</v>
      </c>
      <c r="D22" s="174">
        <v>6.5</v>
      </c>
      <c r="E22" s="175">
        <v>2.5</v>
      </c>
      <c r="F22" s="173">
        <v>6.5</v>
      </c>
      <c r="G22" s="173">
        <v>6</v>
      </c>
      <c r="H22" s="173">
        <v>3</v>
      </c>
      <c r="I22" s="176">
        <f t="shared" si="0"/>
        <v>5.166666666666667</v>
      </c>
      <c r="J22" s="173"/>
      <c r="K22" s="173"/>
      <c r="L22" s="173"/>
      <c r="M22" s="176">
        <f t="shared" si="1"/>
      </c>
      <c r="N22" s="176">
        <f t="shared" si="2"/>
        <v>30.5</v>
      </c>
      <c r="O22" s="38" t="s">
        <v>63</v>
      </c>
      <c r="P22" s="165">
        <v>580113</v>
      </c>
    </row>
    <row r="23" spans="1:16" ht="18.75" customHeight="1">
      <c r="A23" s="171">
        <v>19</v>
      </c>
      <c r="B23" s="183" t="s">
        <v>175</v>
      </c>
      <c r="C23" s="173">
        <v>7</v>
      </c>
      <c r="D23" s="174">
        <v>8.25</v>
      </c>
      <c r="E23" s="175">
        <v>6</v>
      </c>
      <c r="F23" s="173">
        <v>7</v>
      </c>
      <c r="G23" s="173">
        <v>7.25</v>
      </c>
      <c r="H23" s="173">
        <v>7</v>
      </c>
      <c r="I23" s="176">
        <f t="shared" si="0"/>
        <v>7.083333333333333</v>
      </c>
      <c r="J23" s="173"/>
      <c r="K23" s="173"/>
      <c r="L23" s="173"/>
      <c r="M23" s="176">
        <f t="shared" si="1"/>
      </c>
      <c r="N23" s="176">
        <f t="shared" si="2"/>
        <v>42.5</v>
      </c>
      <c r="O23" s="38" t="s">
        <v>63</v>
      </c>
      <c r="P23" s="165">
        <v>580121</v>
      </c>
    </row>
    <row r="24" spans="1:16" ht="18.75" customHeight="1">
      <c r="A24" s="171">
        <v>20</v>
      </c>
      <c r="B24" s="183" t="s">
        <v>181</v>
      </c>
      <c r="C24" s="173">
        <v>6</v>
      </c>
      <c r="D24" s="174">
        <v>7.5</v>
      </c>
      <c r="E24" s="175">
        <v>6</v>
      </c>
      <c r="F24" s="173">
        <v>6</v>
      </c>
      <c r="G24" s="173">
        <v>5</v>
      </c>
      <c r="H24" s="173">
        <v>6.5</v>
      </c>
      <c r="I24" s="176">
        <f t="shared" si="0"/>
        <v>5.833333333333333</v>
      </c>
      <c r="J24" s="173"/>
      <c r="K24" s="173"/>
      <c r="L24" s="173"/>
      <c r="M24" s="176">
        <f t="shared" si="1"/>
      </c>
      <c r="N24" s="176">
        <f t="shared" si="2"/>
        <v>37</v>
      </c>
      <c r="O24" s="38" t="s">
        <v>63</v>
      </c>
      <c r="P24" s="165">
        <v>580127</v>
      </c>
    </row>
    <row r="25" spans="1:16" ht="18.75" customHeight="1">
      <c r="A25" s="171">
        <v>21</v>
      </c>
      <c r="B25" s="183" t="s">
        <v>202</v>
      </c>
      <c r="C25" s="173">
        <v>5</v>
      </c>
      <c r="D25" s="174">
        <v>6.5</v>
      </c>
      <c r="E25" s="175">
        <v>5</v>
      </c>
      <c r="F25" s="173"/>
      <c r="G25" s="173"/>
      <c r="H25" s="173"/>
      <c r="I25" s="176">
        <f t="shared" si="0"/>
      </c>
      <c r="J25" s="173">
        <v>4.5</v>
      </c>
      <c r="K25" s="173">
        <v>4.75</v>
      </c>
      <c r="L25" s="173">
        <v>9</v>
      </c>
      <c r="M25" s="176">
        <f t="shared" si="1"/>
        <v>6.083333333333333</v>
      </c>
      <c r="N25" s="176">
        <f t="shared" si="2"/>
        <v>34.75</v>
      </c>
      <c r="O25" s="38" t="s">
        <v>63</v>
      </c>
      <c r="P25" s="165">
        <v>580148</v>
      </c>
    </row>
    <row r="26" spans="1:16" ht="18.75" customHeight="1">
      <c r="A26" s="171">
        <v>22</v>
      </c>
      <c r="B26" s="183" t="s">
        <v>204</v>
      </c>
      <c r="C26" s="173">
        <v>5.25</v>
      </c>
      <c r="D26" s="174">
        <v>8</v>
      </c>
      <c r="E26" s="175">
        <v>4</v>
      </c>
      <c r="F26" s="173">
        <v>7.25</v>
      </c>
      <c r="G26" s="173">
        <v>6.5</v>
      </c>
      <c r="H26" s="173">
        <v>4.5</v>
      </c>
      <c r="I26" s="176">
        <f t="shared" si="0"/>
        <v>6.083333333333333</v>
      </c>
      <c r="J26" s="173"/>
      <c r="K26" s="173"/>
      <c r="L26" s="173"/>
      <c r="M26" s="176">
        <f t="shared" si="1"/>
      </c>
      <c r="N26" s="176">
        <f t="shared" si="2"/>
        <v>35.5</v>
      </c>
      <c r="O26" s="38" t="s">
        <v>63</v>
      </c>
      <c r="P26" s="165">
        <v>580151</v>
      </c>
    </row>
    <row r="27" spans="1:16" ht="18.75" customHeight="1">
      <c r="A27" s="171">
        <v>23</v>
      </c>
      <c r="B27" s="183" t="s">
        <v>224</v>
      </c>
      <c r="C27" s="173">
        <v>4.5</v>
      </c>
      <c r="D27" s="174">
        <v>7.5</v>
      </c>
      <c r="E27" s="175">
        <v>3</v>
      </c>
      <c r="F27" s="173">
        <v>7.5</v>
      </c>
      <c r="G27" s="173">
        <v>6.5</v>
      </c>
      <c r="H27" s="173">
        <v>6</v>
      </c>
      <c r="I27" s="176">
        <f t="shared" si="0"/>
        <v>6.666666666666667</v>
      </c>
      <c r="J27" s="173"/>
      <c r="K27" s="173"/>
      <c r="L27" s="173"/>
      <c r="M27" s="176">
        <f t="shared" si="1"/>
      </c>
      <c r="N27" s="176">
        <f t="shared" si="2"/>
        <v>35</v>
      </c>
      <c r="O27" s="38" t="s">
        <v>63</v>
      </c>
      <c r="P27" s="165">
        <v>580171</v>
      </c>
    </row>
    <row r="28" spans="1:16" ht="18.75" customHeight="1">
      <c r="A28" s="171">
        <v>24</v>
      </c>
      <c r="B28" s="183" t="s">
        <v>231</v>
      </c>
      <c r="C28" s="173">
        <v>3.5</v>
      </c>
      <c r="D28" s="174">
        <v>2.5</v>
      </c>
      <c r="E28" s="175">
        <v>7</v>
      </c>
      <c r="F28" s="173"/>
      <c r="G28" s="173"/>
      <c r="H28" s="173"/>
      <c r="I28" s="176">
        <f t="shared" si="0"/>
      </c>
      <c r="J28" s="173">
        <v>4.25</v>
      </c>
      <c r="K28" s="173">
        <v>4</v>
      </c>
      <c r="L28" s="173">
        <v>8</v>
      </c>
      <c r="M28" s="176">
        <f t="shared" si="1"/>
        <v>5.416666666666667</v>
      </c>
      <c r="N28" s="176">
        <f t="shared" si="2"/>
        <v>29.25</v>
      </c>
      <c r="O28" s="38" t="s">
        <v>63</v>
      </c>
      <c r="P28" s="165">
        <v>580178</v>
      </c>
    </row>
    <row r="29" spans="1:16" ht="18.75" customHeight="1">
      <c r="A29" s="171">
        <v>25</v>
      </c>
      <c r="B29" s="183" t="s">
        <v>233</v>
      </c>
      <c r="C29" s="173">
        <v>6</v>
      </c>
      <c r="D29" s="174">
        <v>7.75</v>
      </c>
      <c r="E29" s="175">
        <v>5</v>
      </c>
      <c r="F29" s="173">
        <v>5</v>
      </c>
      <c r="G29" s="173">
        <v>6.75</v>
      </c>
      <c r="H29" s="173">
        <v>5.5</v>
      </c>
      <c r="I29" s="176">
        <f t="shared" si="0"/>
        <v>5.75</v>
      </c>
      <c r="J29" s="173"/>
      <c r="K29" s="173"/>
      <c r="L29" s="173"/>
      <c r="M29" s="176">
        <f t="shared" si="1"/>
      </c>
      <c r="N29" s="176">
        <f t="shared" si="2"/>
        <v>36</v>
      </c>
      <c r="O29" s="38" t="s">
        <v>63</v>
      </c>
      <c r="P29" s="165">
        <v>580180</v>
      </c>
    </row>
    <row r="30" spans="1:16" ht="18.75" customHeight="1">
      <c r="A30" s="171">
        <v>26</v>
      </c>
      <c r="B30" s="183" t="s">
        <v>234</v>
      </c>
      <c r="C30" s="173">
        <v>5.5</v>
      </c>
      <c r="D30" s="174">
        <v>5.5</v>
      </c>
      <c r="E30" s="175">
        <v>5</v>
      </c>
      <c r="F30" s="173">
        <v>4.75</v>
      </c>
      <c r="G30" s="173">
        <v>5</v>
      </c>
      <c r="H30" s="173">
        <v>4</v>
      </c>
      <c r="I30" s="176">
        <f t="shared" si="0"/>
        <v>4.583333333333333</v>
      </c>
      <c r="J30" s="173"/>
      <c r="K30" s="173"/>
      <c r="L30" s="173"/>
      <c r="M30" s="176">
        <f t="shared" si="1"/>
      </c>
      <c r="N30" s="176">
        <f t="shared" si="2"/>
        <v>29.75</v>
      </c>
      <c r="O30" s="38" t="s">
        <v>63</v>
      </c>
      <c r="P30" s="165">
        <v>580181</v>
      </c>
    </row>
    <row r="31" spans="1:16" ht="18.75" customHeight="1">
      <c r="A31" s="171">
        <v>27</v>
      </c>
      <c r="B31" s="183" t="s">
        <v>237</v>
      </c>
      <c r="C31" s="173">
        <v>6</v>
      </c>
      <c r="D31" s="174">
        <v>3.5</v>
      </c>
      <c r="E31" s="175">
        <v>3</v>
      </c>
      <c r="F31" s="173"/>
      <c r="G31" s="173"/>
      <c r="H31" s="173"/>
      <c r="I31" s="176">
        <f t="shared" si="0"/>
      </c>
      <c r="J31" s="173">
        <v>5.25</v>
      </c>
      <c r="K31" s="173">
        <v>6</v>
      </c>
      <c r="L31" s="173">
        <v>7.75</v>
      </c>
      <c r="M31" s="176">
        <f t="shared" si="1"/>
        <v>6.333333333333333</v>
      </c>
      <c r="N31" s="176">
        <f t="shared" si="2"/>
        <v>31.5</v>
      </c>
      <c r="O31" s="38" t="s">
        <v>63</v>
      </c>
      <c r="P31" s="165">
        <v>580184</v>
      </c>
    </row>
    <row r="32" spans="1:16" ht="18.75" customHeight="1">
      <c r="A32" s="171">
        <v>28</v>
      </c>
      <c r="B32" s="183" t="s">
        <v>238</v>
      </c>
      <c r="C32" s="173">
        <v>5</v>
      </c>
      <c r="D32" s="174">
        <v>8.5</v>
      </c>
      <c r="E32" s="175">
        <v>5</v>
      </c>
      <c r="F32" s="173">
        <v>7.5</v>
      </c>
      <c r="G32" s="173">
        <v>8</v>
      </c>
      <c r="H32" s="173">
        <v>7</v>
      </c>
      <c r="I32" s="176">
        <f t="shared" si="0"/>
        <v>7.5</v>
      </c>
      <c r="J32" s="173"/>
      <c r="K32" s="173"/>
      <c r="L32" s="173"/>
      <c r="M32" s="176">
        <f t="shared" si="1"/>
      </c>
      <c r="N32" s="176">
        <f t="shared" si="2"/>
        <v>41</v>
      </c>
      <c r="O32" s="38" t="s">
        <v>63</v>
      </c>
      <c r="P32" s="165">
        <v>580185</v>
      </c>
    </row>
    <row r="33" spans="1:16" ht="18.75" customHeight="1">
      <c r="A33" s="171">
        <v>29</v>
      </c>
      <c r="B33" s="183" t="s">
        <v>255</v>
      </c>
      <c r="C33" s="173">
        <v>6</v>
      </c>
      <c r="D33" s="174">
        <v>5.5</v>
      </c>
      <c r="E33" s="175">
        <v>5</v>
      </c>
      <c r="F33" s="173">
        <v>4.25</v>
      </c>
      <c r="G33" s="173">
        <v>5.5</v>
      </c>
      <c r="H33" s="173">
        <v>4.75</v>
      </c>
      <c r="I33" s="176">
        <f t="shared" si="0"/>
        <v>4.833333333333333</v>
      </c>
      <c r="J33" s="173"/>
      <c r="K33" s="173"/>
      <c r="L33" s="173"/>
      <c r="M33" s="176">
        <f t="shared" si="1"/>
      </c>
      <c r="N33" s="176">
        <f t="shared" si="2"/>
        <v>31</v>
      </c>
      <c r="O33" s="38" t="s">
        <v>63</v>
      </c>
      <c r="P33" s="165">
        <v>580202</v>
      </c>
    </row>
    <row r="34" spans="1:16" ht="18.75" customHeight="1">
      <c r="A34" s="171">
        <v>30</v>
      </c>
      <c r="B34" s="183" t="s">
        <v>256</v>
      </c>
      <c r="C34" s="173">
        <v>5.5</v>
      </c>
      <c r="D34" s="174">
        <v>8.5</v>
      </c>
      <c r="E34" s="175">
        <v>4.5</v>
      </c>
      <c r="F34" s="173">
        <v>7.5</v>
      </c>
      <c r="G34" s="173">
        <v>9.25</v>
      </c>
      <c r="H34" s="173">
        <v>0</v>
      </c>
      <c r="I34" s="176">
        <f t="shared" si="0"/>
        <v>5.583333333333333</v>
      </c>
      <c r="J34" s="173"/>
      <c r="K34" s="173"/>
      <c r="L34" s="173"/>
      <c r="M34" s="176">
        <f t="shared" si="1"/>
      </c>
      <c r="N34" s="176">
        <f t="shared" si="2"/>
        <v>35.25</v>
      </c>
      <c r="O34" s="38" t="s">
        <v>63</v>
      </c>
      <c r="P34" s="165">
        <v>580203</v>
      </c>
    </row>
    <row r="35" spans="1:16" ht="18.75" customHeight="1">
      <c r="A35" s="171">
        <v>31</v>
      </c>
      <c r="B35" s="183" t="s">
        <v>257</v>
      </c>
      <c r="C35" s="173">
        <v>3.5</v>
      </c>
      <c r="D35" s="174">
        <v>6.5</v>
      </c>
      <c r="E35" s="175">
        <v>2.5</v>
      </c>
      <c r="F35" s="173">
        <v>7</v>
      </c>
      <c r="G35" s="173">
        <v>7.25</v>
      </c>
      <c r="H35" s="173">
        <v>6</v>
      </c>
      <c r="I35" s="176">
        <f t="shared" si="0"/>
        <v>6.75</v>
      </c>
      <c r="J35" s="173"/>
      <c r="K35" s="173"/>
      <c r="L35" s="173"/>
      <c r="M35" s="176">
        <f t="shared" si="1"/>
      </c>
      <c r="N35" s="176">
        <f t="shared" si="2"/>
        <v>32.75</v>
      </c>
      <c r="O35" s="38" t="s">
        <v>63</v>
      </c>
      <c r="P35" s="165">
        <v>580205</v>
      </c>
    </row>
    <row r="36" spans="1:16" ht="18.75" customHeight="1">
      <c r="A36" s="171">
        <v>32</v>
      </c>
      <c r="B36" s="183" t="s">
        <v>277</v>
      </c>
      <c r="C36" s="173">
        <v>5.5</v>
      </c>
      <c r="D36" s="174">
        <v>8</v>
      </c>
      <c r="E36" s="175">
        <v>4</v>
      </c>
      <c r="F36" s="173">
        <v>7.5</v>
      </c>
      <c r="G36" s="173">
        <v>7</v>
      </c>
      <c r="H36" s="173">
        <v>5.75</v>
      </c>
      <c r="I36" s="176">
        <f t="shared" si="0"/>
        <v>6.75</v>
      </c>
      <c r="J36" s="173"/>
      <c r="K36" s="173"/>
      <c r="L36" s="173"/>
      <c r="M36" s="176">
        <f t="shared" si="1"/>
      </c>
      <c r="N36" s="176">
        <f t="shared" si="2"/>
        <v>37.75</v>
      </c>
      <c r="O36" s="38" t="s">
        <v>63</v>
      </c>
      <c r="P36" s="165">
        <v>580225</v>
      </c>
    </row>
    <row r="37" spans="1:16" ht="18.75" customHeight="1">
      <c r="A37" s="171">
        <v>33</v>
      </c>
      <c r="B37" s="183" t="s">
        <v>284</v>
      </c>
      <c r="C37" s="173">
        <v>5</v>
      </c>
      <c r="D37" s="174">
        <v>6.75</v>
      </c>
      <c r="E37" s="175">
        <v>3.5</v>
      </c>
      <c r="F37" s="173">
        <v>6</v>
      </c>
      <c r="G37" s="173">
        <v>7</v>
      </c>
      <c r="H37" s="173">
        <v>5.25</v>
      </c>
      <c r="I37" s="176">
        <f t="shared" si="0"/>
        <v>6.083333333333333</v>
      </c>
      <c r="J37" s="173"/>
      <c r="K37" s="173"/>
      <c r="L37" s="173"/>
      <c r="M37" s="176">
        <f t="shared" si="1"/>
      </c>
      <c r="N37" s="176">
        <f aca="true" t="shared" si="3" ref="N37:N68">C37+D37+E37+F37+G37+H37+J37+K37+L37</f>
        <v>33.5</v>
      </c>
      <c r="O37" s="38" t="s">
        <v>63</v>
      </c>
      <c r="P37" s="165">
        <v>580232</v>
      </c>
    </row>
    <row r="38" spans="1:16" ht="18.75" customHeight="1">
      <c r="A38" s="171">
        <v>34</v>
      </c>
      <c r="B38" s="183" t="s">
        <v>286</v>
      </c>
      <c r="C38" s="173">
        <v>7</v>
      </c>
      <c r="D38" s="174">
        <v>8.75</v>
      </c>
      <c r="E38" s="175">
        <v>6</v>
      </c>
      <c r="F38" s="173">
        <v>7.75</v>
      </c>
      <c r="G38" s="173">
        <v>8</v>
      </c>
      <c r="H38" s="173">
        <v>7.75</v>
      </c>
      <c r="I38" s="176">
        <f t="shared" si="0"/>
        <v>7.833333333333333</v>
      </c>
      <c r="J38" s="173"/>
      <c r="K38" s="173"/>
      <c r="L38" s="173"/>
      <c r="M38" s="176">
        <f t="shared" si="1"/>
      </c>
      <c r="N38" s="176">
        <f t="shared" si="3"/>
        <v>45.25</v>
      </c>
      <c r="O38" s="38" t="s">
        <v>63</v>
      </c>
      <c r="P38" s="165">
        <v>580234</v>
      </c>
    </row>
    <row r="39" spans="1:16" ht="18.75" customHeight="1">
      <c r="A39" s="171">
        <v>35</v>
      </c>
      <c r="B39" s="183" t="s">
        <v>287</v>
      </c>
      <c r="C39" s="173">
        <v>6.5</v>
      </c>
      <c r="D39" s="174">
        <v>7</v>
      </c>
      <c r="E39" s="175">
        <v>5</v>
      </c>
      <c r="F39" s="173">
        <v>7.5</v>
      </c>
      <c r="G39" s="173">
        <v>7.5</v>
      </c>
      <c r="H39" s="173">
        <v>6.25</v>
      </c>
      <c r="I39" s="176">
        <f t="shared" si="0"/>
        <v>7.083333333333333</v>
      </c>
      <c r="J39" s="173"/>
      <c r="K39" s="173"/>
      <c r="L39" s="173"/>
      <c r="M39" s="176">
        <f t="shared" si="1"/>
      </c>
      <c r="N39" s="176">
        <f t="shared" si="3"/>
        <v>39.75</v>
      </c>
      <c r="O39" s="38" t="s">
        <v>63</v>
      </c>
      <c r="P39" s="165">
        <v>580235</v>
      </c>
    </row>
    <row r="40" spans="1:16" ht="18.75" customHeight="1">
      <c r="A40" s="171">
        <v>36</v>
      </c>
      <c r="B40" s="183" t="s">
        <v>303</v>
      </c>
      <c r="C40" s="173">
        <v>5</v>
      </c>
      <c r="D40" s="174">
        <v>5.5</v>
      </c>
      <c r="E40" s="175">
        <v>5</v>
      </c>
      <c r="F40" s="173"/>
      <c r="G40" s="173"/>
      <c r="H40" s="173"/>
      <c r="I40" s="176">
        <f t="shared" si="0"/>
      </c>
      <c r="J40" s="173">
        <v>5</v>
      </c>
      <c r="K40" s="173">
        <v>4.5</v>
      </c>
      <c r="L40" s="173">
        <v>7.25</v>
      </c>
      <c r="M40" s="176">
        <f t="shared" si="1"/>
        <v>5.583333333333333</v>
      </c>
      <c r="N40" s="176">
        <f t="shared" si="3"/>
        <v>32.25</v>
      </c>
      <c r="O40" s="38" t="s">
        <v>63</v>
      </c>
      <c r="P40" s="165">
        <v>580253</v>
      </c>
    </row>
    <row r="41" spans="1:16" ht="18.75" customHeight="1">
      <c r="A41" s="171">
        <v>37</v>
      </c>
      <c r="B41" s="183" t="s">
        <v>304</v>
      </c>
      <c r="C41" s="173">
        <v>5</v>
      </c>
      <c r="D41" s="174">
        <v>8</v>
      </c>
      <c r="E41" s="175">
        <v>3.5</v>
      </c>
      <c r="F41" s="173">
        <v>8</v>
      </c>
      <c r="G41" s="173">
        <v>6.75</v>
      </c>
      <c r="H41" s="173">
        <v>4.5</v>
      </c>
      <c r="I41" s="176">
        <f t="shared" si="0"/>
        <v>6.416666666666667</v>
      </c>
      <c r="J41" s="173"/>
      <c r="K41" s="173"/>
      <c r="L41" s="173"/>
      <c r="M41" s="176">
        <f t="shared" si="1"/>
      </c>
      <c r="N41" s="176">
        <f t="shared" si="3"/>
        <v>35.75</v>
      </c>
      <c r="O41" s="38" t="s">
        <v>63</v>
      </c>
      <c r="P41" s="165">
        <v>580254</v>
      </c>
    </row>
    <row r="42" spans="1:16" ht="18.75" customHeight="1">
      <c r="A42" s="171">
        <v>38</v>
      </c>
      <c r="B42" s="183" t="s">
        <v>308</v>
      </c>
      <c r="C42" s="173">
        <v>5</v>
      </c>
      <c r="D42" s="174">
        <v>6</v>
      </c>
      <c r="E42" s="175">
        <v>3</v>
      </c>
      <c r="F42" s="173">
        <v>5.25</v>
      </c>
      <c r="G42" s="173">
        <v>7.25</v>
      </c>
      <c r="H42" s="173">
        <v>4.75</v>
      </c>
      <c r="I42" s="176">
        <f t="shared" si="0"/>
        <v>5.75</v>
      </c>
      <c r="J42" s="173"/>
      <c r="K42" s="173"/>
      <c r="L42" s="173"/>
      <c r="M42" s="176">
        <f t="shared" si="1"/>
      </c>
      <c r="N42" s="176">
        <f t="shared" si="3"/>
        <v>31.25</v>
      </c>
      <c r="O42" s="38" t="s">
        <v>63</v>
      </c>
      <c r="P42" s="165">
        <v>580258</v>
      </c>
    </row>
    <row r="43" spans="1:16" s="27" customFormat="1" ht="18.75" customHeight="1">
      <c r="A43" s="171">
        <v>39</v>
      </c>
      <c r="B43" s="183" t="s">
        <v>51</v>
      </c>
      <c r="C43" s="173">
        <v>7</v>
      </c>
      <c r="D43" s="174">
        <v>7</v>
      </c>
      <c r="E43" s="175">
        <v>6.5</v>
      </c>
      <c r="F43" s="173">
        <v>8.25</v>
      </c>
      <c r="G43" s="173">
        <v>6</v>
      </c>
      <c r="H43" s="173">
        <v>5.75</v>
      </c>
      <c r="I43" s="176">
        <f t="shared" si="0"/>
        <v>6.666666666666667</v>
      </c>
      <c r="J43" s="173"/>
      <c r="K43" s="173"/>
      <c r="L43" s="173"/>
      <c r="M43" s="176">
        <f t="shared" si="1"/>
      </c>
      <c r="N43" s="176">
        <f t="shared" si="3"/>
        <v>40.5</v>
      </c>
      <c r="O43" s="38" t="s">
        <v>52</v>
      </c>
      <c r="P43" s="165">
        <v>580001</v>
      </c>
    </row>
    <row r="44" spans="1:16" ht="18.75" customHeight="1">
      <c r="A44" s="171">
        <v>40</v>
      </c>
      <c r="B44" s="183" t="s">
        <v>55</v>
      </c>
      <c r="C44" s="173">
        <v>6</v>
      </c>
      <c r="D44" s="174">
        <v>7</v>
      </c>
      <c r="E44" s="175">
        <v>6.5</v>
      </c>
      <c r="F44" s="173">
        <v>7</v>
      </c>
      <c r="G44" s="173">
        <v>7</v>
      </c>
      <c r="H44" s="173">
        <v>6.25</v>
      </c>
      <c r="I44" s="176">
        <f t="shared" si="0"/>
        <v>6.75</v>
      </c>
      <c r="J44" s="173"/>
      <c r="K44" s="173"/>
      <c r="L44" s="173"/>
      <c r="M44" s="176">
        <f t="shared" si="1"/>
      </c>
      <c r="N44" s="176">
        <f t="shared" si="3"/>
        <v>39.75</v>
      </c>
      <c r="O44" s="38" t="s">
        <v>52</v>
      </c>
      <c r="P44" s="165">
        <v>580003</v>
      </c>
    </row>
    <row r="45" spans="1:16" ht="18.75" customHeight="1">
      <c r="A45" s="171">
        <v>41</v>
      </c>
      <c r="B45" s="183" t="s">
        <v>68</v>
      </c>
      <c r="C45" s="173">
        <v>8</v>
      </c>
      <c r="D45" s="174">
        <v>6.5</v>
      </c>
      <c r="E45" s="175">
        <v>8.5</v>
      </c>
      <c r="F45" s="173">
        <v>6.75</v>
      </c>
      <c r="G45" s="173">
        <v>7.75</v>
      </c>
      <c r="H45" s="173">
        <v>6.75</v>
      </c>
      <c r="I45" s="176">
        <f t="shared" si="0"/>
        <v>7.083333333333333</v>
      </c>
      <c r="J45" s="173"/>
      <c r="K45" s="173"/>
      <c r="L45" s="173"/>
      <c r="M45" s="176">
        <f t="shared" si="1"/>
      </c>
      <c r="N45" s="176">
        <f t="shared" si="3"/>
        <v>44.25</v>
      </c>
      <c r="O45" s="38" t="s">
        <v>52</v>
      </c>
      <c r="P45" s="165">
        <v>580011</v>
      </c>
    </row>
    <row r="46" spans="1:16" ht="18.75">
      <c r="A46" s="171">
        <v>42</v>
      </c>
      <c r="B46" s="183" t="s">
        <v>70</v>
      </c>
      <c r="C46" s="173">
        <v>6</v>
      </c>
      <c r="D46" s="174">
        <v>6.25</v>
      </c>
      <c r="E46" s="175">
        <v>7</v>
      </c>
      <c r="F46" s="173">
        <v>7</v>
      </c>
      <c r="G46" s="173">
        <v>7.75</v>
      </c>
      <c r="H46" s="173">
        <v>5.5</v>
      </c>
      <c r="I46" s="176">
        <f t="shared" si="0"/>
        <v>6.75</v>
      </c>
      <c r="J46" s="173"/>
      <c r="K46" s="173"/>
      <c r="L46" s="173"/>
      <c r="M46" s="176">
        <f t="shared" si="1"/>
      </c>
      <c r="N46" s="176">
        <f t="shared" si="3"/>
        <v>39.5</v>
      </c>
      <c r="O46" s="38" t="s">
        <v>52</v>
      </c>
      <c r="P46" s="165">
        <v>580013</v>
      </c>
    </row>
    <row r="47" spans="1:16" ht="18.75">
      <c r="A47" s="171">
        <v>43</v>
      </c>
      <c r="B47" s="183" t="s">
        <v>84</v>
      </c>
      <c r="C47" s="173">
        <v>4.5</v>
      </c>
      <c r="D47" s="174">
        <v>8.25</v>
      </c>
      <c r="E47" s="175">
        <v>7</v>
      </c>
      <c r="F47" s="173">
        <v>7.7</v>
      </c>
      <c r="G47" s="173">
        <v>8.75</v>
      </c>
      <c r="H47" s="173">
        <v>7.75</v>
      </c>
      <c r="I47" s="176">
        <f t="shared" si="0"/>
        <v>8.066666666666666</v>
      </c>
      <c r="J47" s="173"/>
      <c r="K47" s="173"/>
      <c r="L47" s="173"/>
      <c r="M47" s="176">
        <f t="shared" si="1"/>
      </c>
      <c r="N47" s="176">
        <f t="shared" si="3"/>
        <v>43.95</v>
      </c>
      <c r="O47" s="38" t="s">
        <v>52</v>
      </c>
      <c r="P47" s="165">
        <v>580026</v>
      </c>
    </row>
    <row r="48" spans="1:16" ht="18.75">
      <c r="A48" s="171">
        <v>44</v>
      </c>
      <c r="B48" s="183" t="s">
        <v>86</v>
      </c>
      <c r="C48" s="173">
        <v>6</v>
      </c>
      <c r="D48" s="174">
        <v>7.5</v>
      </c>
      <c r="E48" s="175">
        <v>5.5</v>
      </c>
      <c r="F48" s="173">
        <v>7.25</v>
      </c>
      <c r="G48" s="173">
        <v>8</v>
      </c>
      <c r="H48" s="173">
        <v>7</v>
      </c>
      <c r="I48" s="176">
        <f t="shared" si="0"/>
        <v>7.416666666666667</v>
      </c>
      <c r="J48" s="173"/>
      <c r="K48" s="173"/>
      <c r="L48" s="173"/>
      <c r="M48" s="176">
        <f t="shared" si="1"/>
      </c>
      <c r="N48" s="176">
        <f t="shared" si="3"/>
        <v>41.25</v>
      </c>
      <c r="O48" s="38" t="s">
        <v>52</v>
      </c>
      <c r="P48" s="165">
        <v>580028</v>
      </c>
    </row>
    <row r="49" spans="1:16" ht="18.75">
      <c r="A49" s="171">
        <v>45</v>
      </c>
      <c r="B49" s="183" t="s">
        <v>88</v>
      </c>
      <c r="C49" s="173">
        <v>6.5</v>
      </c>
      <c r="D49" s="174">
        <v>7</v>
      </c>
      <c r="E49" s="175">
        <v>6</v>
      </c>
      <c r="F49" s="173">
        <v>6.5</v>
      </c>
      <c r="G49" s="173">
        <v>8.25</v>
      </c>
      <c r="H49" s="173">
        <v>5.5</v>
      </c>
      <c r="I49" s="176">
        <f t="shared" si="0"/>
        <v>6.75</v>
      </c>
      <c r="J49" s="173"/>
      <c r="K49" s="173"/>
      <c r="L49" s="173"/>
      <c r="M49" s="176">
        <f t="shared" si="1"/>
      </c>
      <c r="N49" s="176">
        <f t="shared" si="3"/>
        <v>39.75</v>
      </c>
      <c r="O49" s="38" t="s">
        <v>52</v>
      </c>
      <c r="P49" s="165">
        <v>580030</v>
      </c>
    </row>
    <row r="50" spans="1:16" ht="18.75">
      <c r="A50" s="171">
        <v>46</v>
      </c>
      <c r="B50" s="183" t="s">
        <v>93</v>
      </c>
      <c r="C50" s="173">
        <v>7.5</v>
      </c>
      <c r="D50" s="174">
        <v>7</v>
      </c>
      <c r="E50" s="175">
        <v>7</v>
      </c>
      <c r="F50" s="173">
        <v>6.75</v>
      </c>
      <c r="G50" s="173">
        <v>7.5</v>
      </c>
      <c r="H50" s="173">
        <v>6.25</v>
      </c>
      <c r="I50" s="176">
        <f t="shared" si="0"/>
        <v>6.833333333333333</v>
      </c>
      <c r="J50" s="173"/>
      <c r="K50" s="173"/>
      <c r="L50" s="173"/>
      <c r="M50" s="176">
        <f t="shared" si="1"/>
      </c>
      <c r="N50" s="176">
        <f t="shared" si="3"/>
        <v>42</v>
      </c>
      <c r="O50" s="38" t="s">
        <v>52</v>
      </c>
      <c r="P50" s="165">
        <v>580035</v>
      </c>
    </row>
    <row r="51" spans="1:16" ht="18.75">
      <c r="A51" s="171">
        <v>47</v>
      </c>
      <c r="B51" s="183" t="s">
        <v>95</v>
      </c>
      <c r="C51" s="173">
        <v>7.5</v>
      </c>
      <c r="D51" s="174">
        <v>5</v>
      </c>
      <c r="E51" s="175">
        <v>6</v>
      </c>
      <c r="F51" s="173">
        <v>7.5</v>
      </c>
      <c r="G51" s="173">
        <v>7.25</v>
      </c>
      <c r="H51" s="173">
        <v>4.5</v>
      </c>
      <c r="I51" s="176">
        <f t="shared" si="0"/>
        <v>6.416666666666667</v>
      </c>
      <c r="J51" s="173"/>
      <c r="K51" s="173"/>
      <c r="L51" s="173"/>
      <c r="M51" s="176">
        <f t="shared" si="1"/>
      </c>
      <c r="N51" s="176">
        <f t="shared" si="3"/>
        <v>37.75</v>
      </c>
      <c r="O51" s="38" t="s">
        <v>52</v>
      </c>
      <c r="P51" s="165">
        <v>580037</v>
      </c>
    </row>
    <row r="52" spans="1:16" ht="18.75">
      <c r="A52" s="171">
        <v>48</v>
      </c>
      <c r="B52" s="183" t="s">
        <v>102</v>
      </c>
      <c r="C52" s="173">
        <v>6</v>
      </c>
      <c r="D52" s="174">
        <v>6.25</v>
      </c>
      <c r="E52" s="175">
        <v>3.5</v>
      </c>
      <c r="F52" s="173">
        <v>4</v>
      </c>
      <c r="G52" s="173">
        <v>3.75</v>
      </c>
      <c r="H52" s="173">
        <v>3.5</v>
      </c>
      <c r="I52" s="176">
        <f t="shared" si="0"/>
        <v>3.75</v>
      </c>
      <c r="J52" s="173"/>
      <c r="K52" s="173"/>
      <c r="L52" s="173"/>
      <c r="M52" s="176">
        <f t="shared" si="1"/>
      </c>
      <c r="N52" s="176">
        <f t="shared" si="3"/>
        <v>27</v>
      </c>
      <c r="O52" s="38" t="s">
        <v>52</v>
      </c>
      <c r="P52" s="165">
        <v>580044</v>
      </c>
    </row>
    <row r="53" spans="1:16" ht="18.75">
      <c r="A53" s="171">
        <v>49</v>
      </c>
      <c r="B53" s="183" t="s">
        <v>107</v>
      </c>
      <c r="C53" s="173">
        <v>5.5</v>
      </c>
      <c r="D53" s="174">
        <v>7.5</v>
      </c>
      <c r="E53" s="175">
        <v>3</v>
      </c>
      <c r="F53" s="173">
        <v>6.75</v>
      </c>
      <c r="G53" s="173">
        <v>7.75</v>
      </c>
      <c r="H53" s="173">
        <v>4</v>
      </c>
      <c r="I53" s="176">
        <f t="shared" si="0"/>
        <v>6.166666666666667</v>
      </c>
      <c r="J53" s="173"/>
      <c r="K53" s="173"/>
      <c r="L53" s="173"/>
      <c r="M53" s="176">
        <f t="shared" si="1"/>
      </c>
      <c r="N53" s="176">
        <f t="shared" si="3"/>
        <v>34.5</v>
      </c>
      <c r="O53" s="38" t="s">
        <v>52</v>
      </c>
      <c r="P53" s="165">
        <v>580049</v>
      </c>
    </row>
    <row r="54" spans="1:16" ht="18.75">
      <c r="A54" s="171">
        <v>50</v>
      </c>
      <c r="B54" s="183" t="s">
        <v>108</v>
      </c>
      <c r="C54" s="173">
        <v>5.5</v>
      </c>
      <c r="D54" s="174">
        <v>8.75</v>
      </c>
      <c r="E54" s="175">
        <v>6.5</v>
      </c>
      <c r="F54" s="173">
        <v>8.25</v>
      </c>
      <c r="G54" s="173">
        <v>7.75</v>
      </c>
      <c r="H54" s="173">
        <v>7.25</v>
      </c>
      <c r="I54" s="176">
        <f t="shared" si="0"/>
        <v>7.75</v>
      </c>
      <c r="J54" s="173"/>
      <c r="K54" s="173"/>
      <c r="L54" s="173"/>
      <c r="M54" s="176">
        <f t="shared" si="1"/>
      </c>
      <c r="N54" s="176">
        <f t="shared" si="3"/>
        <v>44</v>
      </c>
      <c r="O54" s="38" t="s">
        <v>52</v>
      </c>
      <c r="P54" s="165">
        <v>580050</v>
      </c>
    </row>
    <row r="55" spans="1:16" ht="18.75">
      <c r="A55" s="171">
        <v>51</v>
      </c>
      <c r="B55" s="183" t="s">
        <v>120</v>
      </c>
      <c r="C55" s="173">
        <v>6</v>
      </c>
      <c r="D55" s="174">
        <v>6.25</v>
      </c>
      <c r="E55" s="175">
        <v>5</v>
      </c>
      <c r="F55" s="173">
        <v>7.25</v>
      </c>
      <c r="G55" s="173">
        <v>6</v>
      </c>
      <c r="H55" s="173">
        <v>5.25</v>
      </c>
      <c r="I55" s="176">
        <f t="shared" si="0"/>
        <v>6.166666666666667</v>
      </c>
      <c r="J55" s="173"/>
      <c r="K55" s="173"/>
      <c r="L55" s="173"/>
      <c r="M55" s="176">
        <f t="shared" si="1"/>
      </c>
      <c r="N55" s="176">
        <f t="shared" si="3"/>
        <v>35.75</v>
      </c>
      <c r="O55" s="38" t="s">
        <v>52</v>
      </c>
      <c r="P55" s="165">
        <v>580063</v>
      </c>
    </row>
    <row r="56" spans="1:16" ht="18.75">
      <c r="A56" s="171">
        <v>52</v>
      </c>
      <c r="B56" s="183" t="s">
        <v>122</v>
      </c>
      <c r="C56" s="173">
        <v>7</v>
      </c>
      <c r="D56" s="174">
        <v>7</v>
      </c>
      <c r="E56" s="175">
        <v>6</v>
      </c>
      <c r="F56" s="173">
        <v>7.5</v>
      </c>
      <c r="G56" s="173">
        <v>7.25</v>
      </c>
      <c r="H56" s="173">
        <v>5.25</v>
      </c>
      <c r="I56" s="176">
        <f t="shared" si="0"/>
        <v>6.666666666666667</v>
      </c>
      <c r="J56" s="173"/>
      <c r="K56" s="173"/>
      <c r="L56" s="173"/>
      <c r="M56" s="176">
        <f t="shared" si="1"/>
      </c>
      <c r="N56" s="176">
        <f t="shared" si="3"/>
        <v>40</v>
      </c>
      <c r="O56" s="38" t="s">
        <v>52</v>
      </c>
      <c r="P56" s="165">
        <v>580065</v>
      </c>
    </row>
    <row r="57" spans="1:16" ht="18.75">
      <c r="A57" s="171">
        <v>53</v>
      </c>
      <c r="B57" s="183" t="s">
        <v>128</v>
      </c>
      <c r="C57" s="173">
        <v>4.5</v>
      </c>
      <c r="D57" s="174">
        <v>4.5</v>
      </c>
      <c r="E57" s="175">
        <v>4</v>
      </c>
      <c r="F57" s="173"/>
      <c r="G57" s="173"/>
      <c r="H57" s="173"/>
      <c r="I57" s="176">
        <f t="shared" si="0"/>
      </c>
      <c r="J57" s="173">
        <v>4.75</v>
      </c>
      <c r="K57" s="173">
        <v>5</v>
      </c>
      <c r="L57" s="173">
        <v>7.5</v>
      </c>
      <c r="M57" s="176">
        <f t="shared" si="1"/>
        <v>5.75</v>
      </c>
      <c r="N57" s="176">
        <f t="shared" si="3"/>
        <v>30.25</v>
      </c>
      <c r="O57" s="38" t="s">
        <v>52</v>
      </c>
      <c r="P57" s="165">
        <v>580071</v>
      </c>
    </row>
    <row r="58" spans="1:16" ht="18.75">
      <c r="A58" s="171">
        <v>54</v>
      </c>
      <c r="B58" s="183" t="s">
        <v>140</v>
      </c>
      <c r="C58" s="173">
        <v>5.5</v>
      </c>
      <c r="D58" s="174">
        <v>6.5</v>
      </c>
      <c r="E58" s="175">
        <v>5</v>
      </c>
      <c r="F58" s="173">
        <v>8.5</v>
      </c>
      <c r="G58" s="173">
        <v>4.75</v>
      </c>
      <c r="H58" s="173">
        <v>6</v>
      </c>
      <c r="I58" s="176">
        <f t="shared" si="0"/>
        <v>6.416666666666667</v>
      </c>
      <c r="J58" s="173"/>
      <c r="K58" s="173"/>
      <c r="L58" s="173"/>
      <c r="M58" s="176">
        <f t="shared" si="1"/>
      </c>
      <c r="N58" s="176">
        <f t="shared" si="3"/>
        <v>36.25</v>
      </c>
      <c r="O58" s="38" t="s">
        <v>52</v>
      </c>
      <c r="P58" s="165">
        <v>580083</v>
      </c>
    </row>
    <row r="59" spans="1:16" ht="18.75">
      <c r="A59" s="171">
        <v>55</v>
      </c>
      <c r="B59" s="183" t="s">
        <v>143</v>
      </c>
      <c r="C59" s="173">
        <v>5</v>
      </c>
      <c r="D59" s="174">
        <v>7.75</v>
      </c>
      <c r="E59" s="175">
        <v>5</v>
      </c>
      <c r="F59" s="173">
        <v>8</v>
      </c>
      <c r="G59" s="173">
        <v>7.5</v>
      </c>
      <c r="H59" s="173">
        <v>6</v>
      </c>
      <c r="I59" s="176">
        <f t="shared" si="0"/>
        <v>7.166666666666667</v>
      </c>
      <c r="J59" s="173"/>
      <c r="K59" s="173"/>
      <c r="L59" s="173"/>
      <c r="M59" s="176">
        <f t="shared" si="1"/>
      </c>
      <c r="N59" s="176">
        <f t="shared" si="3"/>
        <v>39.25</v>
      </c>
      <c r="O59" s="38" t="s">
        <v>52</v>
      </c>
      <c r="P59" s="165">
        <v>580086</v>
      </c>
    </row>
    <row r="60" spans="1:16" ht="18.75">
      <c r="A60" s="171">
        <v>56</v>
      </c>
      <c r="B60" s="183" t="s">
        <v>151</v>
      </c>
      <c r="C60" s="173">
        <v>5</v>
      </c>
      <c r="D60" s="174">
        <v>7.5</v>
      </c>
      <c r="E60" s="175">
        <v>5.5</v>
      </c>
      <c r="F60" s="173">
        <v>8</v>
      </c>
      <c r="G60" s="173">
        <v>7.25</v>
      </c>
      <c r="H60" s="173">
        <v>3.5</v>
      </c>
      <c r="I60" s="176">
        <f t="shared" si="0"/>
        <v>6.25</v>
      </c>
      <c r="J60" s="173"/>
      <c r="K60" s="173"/>
      <c r="L60" s="173"/>
      <c r="M60" s="176">
        <f t="shared" si="1"/>
      </c>
      <c r="N60" s="176">
        <f t="shared" si="3"/>
        <v>36.75</v>
      </c>
      <c r="O60" s="38" t="s">
        <v>52</v>
      </c>
      <c r="P60" s="165">
        <v>580095</v>
      </c>
    </row>
    <row r="61" spans="1:16" ht="18.75">
      <c r="A61" s="171">
        <v>57</v>
      </c>
      <c r="B61" s="183" t="s">
        <v>155</v>
      </c>
      <c r="C61" s="173">
        <v>7</v>
      </c>
      <c r="D61" s="174">
        <v>8.25</v>
      </c>
      <c r="E61" s="175">
        <v>5.5</v>
      </c>
      <c r="F61" s="173">
        <v>6.75</v>
      </c>
      <c r="G61" s="173">
        <v>6.5</v>
      </c>
      <c r="H61" s="173">
        <v>5.75</v>
      </c>
      <c r="I61" s="176">
        <f t="shared" si="0"/>
        <v>6.333333333333333</v>
      </c>
      <c r="J61" s="173"/>
      <c r="K61" s="173"/>
      <c r="L61" s="173"/>
      <c r="M61" s="176">
        <f t="shared" si="1"/>
      </c>
      <c r="N61" s="176">
        <f t="shared" si="3"/>
        <v>39.75</v>
      </c>
      <c r="O61" s="38" t="s">
        <v>52</v>
      </c>
      <c r="P61" s="165">
        <v>580099</v>
      </c>
    </row>
    <row r="62" spans="1:16" ht="18.75">
      <c r="A62" s="171">
        <v>58</v>
      </c>
      <c r="B62" s="183" t="s">
        <v>156</v>
      </c>
      <c r="C62" s="173">
        <v>6.5</v>
      </c>
      <c r="D62" s="174">
        <v>6.5</v>
      </c>
      <c r="E62" s="175">
        <v>4</v>
      </c>
      <c r="F62" s="173">
        <v>5.5</v>
      </c>
      <c r="G62" s="173">
        <v>6.75</v>
      </c>
      <c r="H62" s="173">
        <v>4</v>
      </c>
      <c r="I62" s="176">
        <f t="shared" si="0"/>
        <v>5.416666666666667</v>
      </c>
      <c r="J62" s="173"/>
      <c r="K62" s="173"/>
      <c r="L62" s="173"/>
      <c r="M62" s="176">
        <f t="shared" si="1"/>
      </c>
      <c r="N62" s="176">
        <f t="shared" si="3"/>
        <v>33.25</v>
      </c>
      <c r="O62" s="38" t="s">
        <v>52</v>
      </c>
      <c r="P62" s="165">
        <v>580100</v>
      </c>
    </row>
    <row r="63" spans="1:16" ht="18.75">
      <c r="A63" s="171">
        <v>59</v>
      </c>
      <c r="B63" s="183" t="s">
        <v>156</v>
      </c>
      <c r="C63" s="173">
        <v>7.5</v>
      </c>
      <c r="D63" s="174">
        <v>7.5</v>
      </c>
      <c r="E63" s="175">
        <v>8.5</v>
      </c>
      <c r="F63" s="173">
        <v>8.25</v>
      </c>
      <c r="G63" s="173">
        <v>7.25</v>
      </c>
      <c r="H63" s="173">
        <v>6</v>
      </c>
      <c r="I63" s="176">
        <f t="shared" si="0"/>
        <v>7.166666666666667</v>
      </c>
      <c r="J63" s="173"/>
      <c r="K63" s="173"/>
      <c r="L63" s="173"/>
      <c r="M63" s="176">
        <f t="shared" si="1"/>
      </c>
      <c r="N63" s="176">
        <f t="shared" si="3"/>
        <v>45</v>
      </c>
      <c r="O63" s="38" t="s">
        <v>52</v>
      </c>
      <c r="P63" s="165">
        <v>580101</v>
      </c>
    </row>
    <row r="64" spans="1:16" ht="18.75">
      <c r="A64" s="171">
        <v>60</v>
      </c>
      <c r="B64" s="183" t="s">
        <v>158</v>
      </c>
      <c r="C64" s="173">
        <v>7</v>
      </c>
      <c r="D64" s="174">
        <v>8.25</v>
      </c>
      <c r="E64" s="175">
        <v>7.5</v>
      </c>
      <c r="F64" s="173">
        <v>8.25</v>
      </c>
      <c r="G64" s="173">
        <v>4.25</v>
      </c>
      <c r="H64" s="173">
        <v>8.75</v>
      </c>
      <c r="I64" s="176">
        <f t="shared" si="0"/>
        <v>7.083333333333333</v>
      </c>
      <c r="J64" s="173"/>
      <c r="K64" s="173"/>
      <c r="L64" s="173"/>
      <c r="M64" s="176">
        <f t="shared" si="1"/>
      </c>
      <c r="N64" s="176">
        <f t="shared" si="3"/>
        <v>44</v>
      </c>
      <c r="O64" s="38" t="s">
        <v>52</v>
      </c>
      <c r="P64" s="165">
        <v>580103</v>
      </c>
    </row>
    <row r="65" spans="1:16" ht="18.75">
      <c r="A65" s="171">
        <v>61</v>
      </c>
      <c r="B65" s="183" t="s">
        <v>160</v>
      </c>
      <c r="C65" s="173">
        <v>6</v>
      </c>
      <c r="D65" s="174">
        <v>7.75</v>
      </c>
      <c r="E65" s="175">
        <v>4</v>
      </c>
      <c r="F65" s="173">
        <v>7.75</v>
      </c>
      <c r="G65" s="173">
        <v>8.5</v>
      </c>
      <c r="H65" s="173">
        <v>8.5</v>
      </c>
      <c r="I65" s="176">
        <f t="shared" si="0"/>
        <v>8.25</v>
      </c>
      <c r="J65" s="173"/>
      <c r="K65" s="173"/>
      <c r="L65" s="173"/>
      <c r="M65" s="176">
        <f t="shared" si="1"/>
      </c>
      <c r="N65" s="176">
        <f t="shared" si="3"/>
        <v>42.5</v>
      </c>
      <c r="O65" s="38" t="s">
        <v>52</v>
      </c>
      <c r="P65" s="165">
        <v>580105</v>
      </c>
    </row>
    <row r="66" spans="1:16" ht="18.75">
      <c r="A66" s="171">
        <v>62</v>
      </c>
      <c r="B66" s="183" t="s">
        <v>161</v>
      </c>
      <c r="C66" s="173">
        <v>7</v>
      </c>
      <c r="D66" s="174">
        <v>6.75</v>
      </c>
      <c r="E66" s="175">
        <v>5</v>
      </c>
      <c r="F66" s="173">
        <v>6.5</v>
      </c>
      <c r="G66" s="173">
        <v>7.25</v>
      </c>
      <c r="H66" s="173">
        <v>6.75</v>
      </c>
      <c r="I66" s="176">
        <f t="shared" si="0"/>
        <v>6.833333333333333</v>
      </c>
      <c r="J66" s="173"/>
      <c r="K66" s="173"/>
      <c r="L66" s="173"/>
      <c r="M66" s="176">
        <f t="shared" si="1"/>
      </c>
      <c r="N66" s="176">
        <f t="shared" si="3"/>
        <v>39.25</v>
      </c>
      <c r="O66" s="38" t="s">
        <v>52</v>
      </c>
      <c r="P66" s="165">
        <v>580107</v>
      </c>
    </row>
    <row r="67" spans="1:16" ht="18.75">
      <c r="A67" s="171">
        <v>63</v>
      </c>
      <c r="B67" s="183" t="s">
        <v>165</v>
      </c>
      <c r="C67" s="173">
        <v>4.5</v>
      </c>
      <c r="D67" s="174">
        <v>5.5</v>
      </c>
      <c r="E67" s="175">
        <v>4.5</v>
      </c>
      <c r="F67" s="173">
        <v>4.5</v>
      </c>
      <c r="G67" s="173">
        <v>5.75</v>
      </c>
      <c r="H67" s="173">
        <v>3.5</v>
      </c>
      <c r="I67" s="176">
        <f t="shared" si="0"/>
        <v>4.583333333333333</v>
      </c>
      <c r="J67" s="173"/>
      <c r="K67" s="173"/>
      <c r="L67" s="173"/>
      <c r="M67" s="176">
        <f t="shared" si="1"/>
      </c>
      <c r="N67" s="176">
        <f t="shared" si="3"/>
        <v>28.25</v>
      </c>
      <c r="O67" s="38" t="s">
        <v>52</v>
      </c>
      <c r="P67" s="165">
        <v>580111</v>
      </c>
    </row>
    <row r="68" spans="1:16" ht="18.75">
      <c r="A68" s="171">
        <v>64</v>
      </c>
      <c r="B68" s="183" t="s">
        <v>169</v>
      </c>
      <c r="C68" s="173">
        <v>6</v>
      </c>
      <c r="D68" s="174">
        <v>8</v>
      </c>
      <c r="E68" s="175">
        <v>6</v>
      </c>
      <c r="F68" s="173">
        <v>8.25</v>
      </c>
      <c r="G68" s="173">
        <v>9.25</v>
      </c>
      <c r="H68" s="173">
        <v>8.5</v>
      </c>
      <c r="I68" s="176">
        <f t="shared" si="0"/>
        <v>8.666666666666666</v>
      </c>
      <c r="J68" s="173"/>
      <c r="K68" s="173"/>
      <c r="L68" s="173"/>
      <c r="M68" s="176">
        <f t="shared" si="1"/>
      </c>
      <c r="N68" s="176">
        <f t="shared" si="3"/>
        <v>46</v>
      </c>
      <c r="O68" s="38" t="s">
        <v>52</v>
      </c>
      <c r="P68" s="165">
        <v>580115</v>
      </c>
    </row>
    <row r="69" spans="1:16" ht="18.75">
      <c r="A69" s="171">
        <v>65</v>
      </c>
      <c r="B69" s="183" t="s">
        <v>178</v>
      </c>
      <c r="C69" s="173">
        <v>6</v>
      </c>
      <c r="D69" s="174">
        <v>7</v>
      </c>
      <c r="E69" s="175">
        <v>4</v>
      </c>
      <c r="F69" s="173">
        <v>5.75</v>
      </c>
      <c r="G69" s="173">
        <v>6.5</v>
      </c>
      <c r="H69" s="173">
        <v>5.5</v>
      </c>
      <c r="I69" s="176">
        <f aca="true" t="shared" si="4" ref="I69:I132">IF((F69+G69+H69&lt;&gt;0),(F69+G69+H69)/3,"")</f>
        <v>5.916666666666667</v>
      </c>
      <c r="J69" s="173"/>
      <c r="K69" s="173"/>
      <c r="L69" s="173"/>
      <c r="M69" s="176">
        <f aca="true" t="shared" si="5" ref="M69:M132">IF((J69+K69+L69&lt;&gt;0),(J69+K69+L69)/3,"")</f>
      </c>
      <c r="N69" s="176">
        <f aca="true" t="shared" si="6" ref="N69:N100">C69+D69+E69+F69+G69+H69+J69+K69+L69</f>
        <v>34.75</v>
      </c>
      <c r="O69" s="38" t="s">
        <v>52</v>
      </c>
      <c r="P69" s="165">
        <v>580124</v>
      </c>
    </row>
    <row r="70" spans="1:16" ht="18.75">
      <c r="A70" s="171">
        <v>66</v>
      </c>
      <c r="B70" s="183" t="s">
        <v>186</v>
      </c>
      <c r="C70" s="173">
        <v>5.5</v>
      </c>
      <c r="D70" s="174">
        <v>8.5</v>
      </c>
      <c r="E70" s="175">
        <v>5.5</v>
      </c>
      <c r="F70" s="173">
        <v>7.25</v>
      </c>
      <c r="G70" s="173">
        <v>7.5</v>
      </c>
      <c r="H70" s="173">
        <v>4.5</v>
      </c>
      <c r="I70" s="176">
        <f t="shared" si="4"/>
        <v>6.416666666666667</v>
      </c>
      <c r="J70" s="173"/>
      <c r="K70" s="173"/>
      <c r="L70" s="173"/>
      <c r="M70" s="176">
        <f t="shared" si="5"/>
      </c>
      <c r="N70" s="176">
        <f t="shared" si="6"/>
        <v>38.75</v>
      </c>
      <c r="O70" s="38" t="s">
        <v>52</v>
      </c>
      <c r="P70" s="165">
        <v>580132</v>
      </c>
    </row>
    <row r="71" spans="1:16" ht="18.75">
      <c r="A71" s="171">
        <v>67</v>
      </c>
      <c r="B71" s="183" t="s">
        <v>189</v>
      </c>
      <c r="C71" s="173">
        <v>5.5</v>
      </c>
      <c r="D71" s="174">
        <v>8.25</v>
      </c>
      <c r="E71" s="175">
        <v>3</v>
      </c>
      <c r="F71" s="173">
        <v>9</v>
      </c>
      <c r="G71" s="173">
        <v>8.75</v>
      </c>
      <c r="H71" s="173">
        <v>6.5</v>
      </c>
      <c r="I71" s="176">
        <f t="shared" si="4"/>
        <v>8.083333333333334</v>
      </c>
      <c r="J71" s="173"/>
      <c r="K71" s="173"/>
      <c r="L71" s="173"/>
      <c r="M71" s="176">
        <f t="shared" si="5"/>
      </c>
      <c r="N71" s="176">
        <f t="shared" si="6"/>
        <v>41</v>
      </c>
      <c r="O71" s="38" t="s">
        <v>52</v>
      </c>
      <c r="P71" s="165">
        <v>580135</v>
      </c>
    </row>
    <row r="72" spans="1:16" ht="18.75">
      <c r="A72" s="171">
        <v>68</v>
      </c>
      <c r="B72" s="183" t="s">
        <v>191</v>
      </c>
      <c r="C72" s="173">
        <v>7.5</v>
      </c>
      <c r="D72" s="174">
        <v>7.5</v>
      </c>
      <c r="E72" s="175">
        <v>7.5</v>
      </c>
      <c r="F72" s="173"/>
      <c r="G72" s="173"/>
      <c r="H72" s="173"/>
      <c r="I72" s="176">
        <f t="shared" si="4"/>
      </c>
      <c r="J72" s="173">
        <v>3.75</v>
      </c>
      <c r="K72" s="173">
        <v>6.75</v>
      </c>
      <c r="L72" s="173">
        <v>7.25</v>
      </c>
      <c r="M72" s="176">
        <f t="shared" si="5"/>
        <v>5.916666666666667</v>
      </c>
      <c r="N72" s="176">
        <f t="shared" si="6"/>
        <v>40.25</v>
      </c>
      <c r="O72" s="38" t="s">
        <v>52</v>
      </c>
      <c r="P72" s="165">
        <v>580137</v>
      </c>
    </row>
    <row r="73" spans="1:16" ht="18.75">
      <c r="A73" s="171">
        <v>69</v>
      </c>
      <c r="B73" s="183" t="s">
        <v>193</v>
      </c>
      <c r="C73" s="173">
        <v>6</v>
      </c>
      <c r="D73" s="174">
        <v>7.5</v>
      </c>
      <c r="E73" s="175">
        <v>4</v>
      </c>
      <c r="F73" s="173">
        <v>8.75</v>
      </c>
      <c r="G73" s="173">
        <v>8.75</v>
      </c>
      <c r="H73" s="173">
        <v>6</v>
      </c>
      <c r="I73" s="176">
        <f t="shared" si="4"/>
        <v>7.833333333333333</v>
      </c>
      <c r="J73" s="173"/>
      <c r="K73" s="173"/>
      <c r="L73" s="173"/>
      <c r="M73" s="176">
        <f t="shared" si="5"/>
      </c>
      <c r="N73" s="176">
        <f t="shared" si="6"/>
        <v>41</v>
      </c>
      <c r="O73" s="38" t="s">
        <v>52</v>
      </c>
      <c r="P73" s="165">
        <v>580139</v>
      </c>
    </row>
    <row r="74" spans="1:16" ht="18.75">
      <c r="A74" s="171">
        <v>70</v>
      </c>
      <c r="B74" s="183" t="s">
        <v>195</v>
      </c>
      <c r="C74" s="173">
        <v>5.5</v>
      </c>
      <c r="D74" s="174">
        <v>7.25</v>
      </c>
      <c r="E74" s="175">
        <v>5</v>
      </c>
      <c r="F74" s="173">
        <v>7.75</v>
      </c>
      <c r="G74" s="173">
        <v>6</v>
      </c>
      <c r="H74" s="173">
        <v>3.25</v>
      </c>
      <c r="I74" s="176">
        <f t="shared" si="4"/>
        <v>5.666666666666667</v>
      </c>
      <c r="J74" s="173"/>
      <c r="K74" s="173"/>
      <c r="L74" s="173"/>
      <c r="M74" s="176">
        <f t="shared" si="5"/>
      </c>
      <c r="N74" s="176">
        <f t="shared" si="6"/>
        <v>34.75</v>
      </c>
      <c r="O74" s="38" t="s">
        <v>52</v>
      </c>
      <c r="P74" s="165">
        <v>580141</v>
      </c>
    </row>
    <row r="75" spans="1:16" ht="18.75">
      <c r="A75" s="171">
        <v>71</v>
      </c>
      <c r="B75" s="183" t="s">
        <v>196</v>
      </c>
      <c r="C75" s="173">
        <v>5.5</v>
      </c>
      <c r="D75" s="174">
        <v>6.75</v>
      </c>
      <c r="E75" s="175">
        <v>4</v>
      </c>
      <c r="F75" s="173">
        <v>7</v>
      </c>
      <c r="G75" s="173">
        <v>8</v>
      </c>
      <c r="H75" s="173">
        <v>5.25</v>
      </c>
      <c r="I75" s="176">
        <f t="shared" si="4"/>
        <v>6.75</v>
      </c>
      <c r="J75" s="173"/>
      <c r="K75" s="173"/>
      <c r="L75" s="173"/>
      <c r="M75" s="176">
        <f t="shared" si="5"/>
      </c>
      <c r="N75" s="176">
        <f t="shared" si="6"/>
        <v>36.5</v>
      </c>
      <c r="O75" s="38" t="s">
        <v>52</v>
      </c>
      <c r="P75" s="165">
        <v>580142</v>
      </c>
    </row>
    <row r="76" spans="1:16" ht="18.75">
      <c r="A76" s="171">
        <v>72</v>
      </c>
      <c r="B76" s="183" t="s">
        <v>199</v>
      </c>
      <c r="C76" s="173">
        <v>6</v>
      </c>
      <c r="D76" s="174">
        <v>8.5</v>
      </c>
      <c r="E76" s="175">
        <v>8</v>
      </c>
      <c r="F76" s="173">
        <v>8.75</v>
      </c>
      <c r="G76" s="173">
        <v>7.25</v>
      </c>
      <c r="H76" s="173">
        <v>9.25</v>
      </c>
      <c r="I76" s="176">
        <f t="shared" si="4"/>
        <v>8.416666666666666</v>
      </c>
      <c r="J76" s="173"/>
      <c r="K76" s="173"/>
      <c r="L76" s="173"/>
      <c r="M76" s="176">
        <f t="shared" si="5"/>
      </c>
      <c r="N76" s="176">
        <f t="shared" si="6"/>
        <v>47.75</v>
      </c>
      <c r="O76" s="38" t="s">
        <v>52</v>
      </c>
      <c r="P76" s="165">
        <v>580145</v>
      </c>
    </row>
    <row r="77" spans="1:16" ht="18.75">
      <c r="A77" s="171">
        <v>73</v>
      </c>
      <c r="B77" s="183" t="s">
        <v>236</v>
      </c>
      <c r="C77" s="173">
        <v>8</v>
      </c>
      <c r="D77" s="174">
        <v>8.5</v>
      </c>
      <c r="E77" s="175">
        <v>5.5</v>
      </c>
      <c r="F77" s="173"/>
      <c r="G77" s="173"/>
      <c r="H77" s="173"/>
      <c r="I77" s="176">
        <f t="shared" si="4"/>
      </c>
      <c r="J77" s="173">
        <v>5.75</v>
      </c>
      <c r="K77" s="173">
        <v>6.25</v>
      </c>
      <c r="L77" s="173">
        <v>9</v>
      </c>
      <c r="M77" s="176">
        <f t="shared" si="5"/>
        <v>7</v>
      </c>
      <c r="N77" s="176">
        <f t="shared" si="6"/>
        <v>43</v>
      </c>
      <c r="O77" s="38" t="s">
        <v>52</v>
      </c>
      <c r="P77" s="165">
        <v>580183</v>
      </c>
    </row>
    <row r="78" spans="1:16" ht="18.75">
      <c r="A78" s="171">
        <v>74</v>
      </c>
      <c r="B78" s="183" t="s">
        <v>242</v>
      </c>
      <c r="C78" s="173">
        <v>6</v>
      </c>
      <c r="D78" s="174">
        <v>5.5</v>
      </c>
      <c r="E78" s="175">
        <v>4.5</v>
      </c>
      <c r="F78" s="173">
        <v>6.5</v>
      </c>
      <c r="G78" s="173">
        <v>3.75</v>
      </c>
      <c r="H78" s="173">
        <v>5</v>
      </c>
      <c r="I78" s="176">
        <f t="shared" si="4"/>
        <v>5.083333333333333</v>
      </c>
      <c r="J78" s="173"/>
      <c r="K78" s="173"/>
      <c r="L78" s="173"/>
      <c r="M78" s="176">
        <f t="shared" si="5"/>
      </c>
      <c r="N78" s="176">
        <f t="shared" si="6"/>
        <v>31.25</v>
      </c>
      <c r="O78" s="38" t="s">
        <v>52</v>
      </c>
      <c r="P78" s="165">
        <v>580189</v>
      </c>
    </row>
    <row r="79" spans="1:16" ht="18.75">
      <c r="A79" s="171">
        <v>75</v>
      </c>
      <c r="B79" s="183" t="s">
        <v>245</v>
      </c>
      <c r="C79" s="173">
        <v>5</v>
      </c>
      <c r="D79" s="174">
        <v>7.25</v>
      </c>
      <c r="E79" s="175">
        <v>5</v>
      </c>
      <c r="F79" s="173">
        <v>7.75</v>
      </c>
      <c r="G79" s="173">
        <v>7</v>
      </c>
      <c r="H79" s="173">
        <v>3.25</v>
      </c>
      <c r="I79" s="176">
        <f t="shared" si="4"/>
        <v>6</v>
      </c>
      <c r="J79" s="173"/>
      <c r="K79" s="173"/>
      <c r="L79" s="173"/>
      <c r="M79" s="176">
        <f t="shared" si="5"/>
      </c>
      <c r="N79" s="176">
        <f t="shared" si="6"/>
        <v>35.25</v>
      </c>
      <c r="O79" s="38" t="s">
        <v>52</v>
      </c>
      <c r="P79" s="165">
        <v>580192</v>
      </c>
    </row>
    <row r="80" spans="1:16" ht="18.75">
      <c r="A80" s="171">
        <v>76</v>
      </c>
      <c r="B80" s="183" t="s">
        <v>293</v>
      </c>
      <c r="C80" s="173">
        <v>5.5</v>
      </c>
      <c r="D80" s="174">
        <v>9.5</v>
      </c>
      <c r="E80" s="175">
        <v>5.5</v>
      </c>
      <c r="F80" s="173">
        <v>10</v>
      </c>
      <c r="G80" s="173">
        <v>10</v>
      </c>
      <c r="H80" s="173">
        <v>8</v>
      </c>
      <c r="I80" s="176">
        <f t="shared" si="4"/>
        <v>9.333333333333334</v>
      </c>
      <c r="J80" s="173"/>
      <c r="K80" s="173"/>
      <c r="L80" s="173"/>
      <c r="M80" s="176">
        <f t="shared" si="5"/>
      </c>
      <c r="N80" s="176">
        <f t="shared" si="6"/>
        <v>48.5</v>
      </c>
      <c r="O80" s="38" t="s">
        <v>52</v>
      </c>
      <c r="P80" s="165">
        <v>580243</v>
      </c>
    </row>
    <row r="81" spans="1:16" ht="18.75">
      <c r="A81" s="171">
        <v>77</v>
      </c>
      <c r="B81" s="183" t="s">
        <v>300</v>
      </c>
      <c r="C81" s="173">
        <v>5</v>
      </c>
      <c r="D81" s="174">
        <v>3.75</v>
      </c>
      <c r="E81" s="175">
        <v>4.5</v>
      </c>
      <c r="F81" s="173">
        <v>5.75</v>
      </c>
      <c r="G81" s="173">
        <v>6.25</v>
      </c>
      <c r="H81" s="173">
        <v>5</v>
      </c>
      <c r="I81" s="176">
        <f t="shared" si="4"/>
        <v>5.666666666666667</v>
      </c>
      <c r="J81" s="173"/>
      <c r="K81" s="173"/>
      <c r="L81" s="173"/>
      <c r="M81" s="176">
        <f t="shared" si="5"/>
      </c>
      <c r="N81" s="176">
        <f t="shared" si="6"/>
        <v>30.25</v>
      </c>
      <c r="O81" s="38" t="s">
        <v>52</v>
      </c>
      <c r="P81" s="165">
        <v>580250</v>
      </c>
    </row>
    <row r="82" spans="1:16" ht="18.75">
      <c r="A82" s="171">
        <v>78</v>
      </c>
      <c r="B82" s="183" t="s">
        <v>305</v>
      </c>
      <c r="C82" s="173">
        <v>6.5</v>
      </c>
      <c r="D82" s="174">
        <v>6.5</v>
      </c>
      <c r="E82" s="175">
        <v>4.5</v>
      </c>
      <c r="F82" s="173">
        <v>8</v>
      </c>
      <c r="G82" s="173">
        <v>7.5</v>
      </c>
      <c r="H82" s="173">
        <v>5.5</v>
      </c>
      <c r="I82" s="176">
        <f t="shared" si="4"/>
        <v>7</v>
      </c>
      <c r="J82" s="173"/>
      <c r="K82" s="173"/>
      <c r="L82" s="173"/>
      <c r="M82" s="176">
        <f t="shared" si="5"/>
      </c>
      <c r="N82" s="176">
        <f t="shared" si="6"/>
        <v>38.5</v>
      </c>
      <c r="O82" s="38" t="s">
        <v>52</v>
      </c>
      <c r="P82" s="165">
        <v>580255</v>
      </c>
    </row>
    <row r="83" spans="1:16" ht="18.75">
      <c r="A83" s="171">
        <v>79</v>
      </c>
      <c r="B83" s="183" t="s">
        <v>310</v>
      </c>
      <c r="C83" s="173">
        <v>5</v>
      </c>
      <c r="D83" s="174">
        <v>9</v>
      </c>
      <c r="E83" s="175">
        <v>6.5</v>
      </c>
      <c r="F83" s="173">
        <v>8.25</v>
      </c>
      <c r="G83" s="173">
        <v>8</v>
      </c>
      <c r="H83" s="173">
        <v>6.75</v>
      </c>
      <c r="I83" s="176">
        <f t="shared" si="4"/>
        <v>7.666666666666667</v>
      </c>
      <c r="J83" s="173"/>
      <c r="K83" s="173"/>
      <c r="L83" s="173"/>
      <c r="M83" s="176">
        <f t="shared" si="5"/>
      </c>
      <c r="N83" s="176">
        <f t="shared" si="6"/>
        <v>43.5</v>
      </c>
      <c r="O83" s="38" t="s">
        <v>52</v>
      </c>
      <c r="P83" s="165">
        <v>580261</v>
      </c>
    </row>
    <row r="84" spans="1:16" ht="18.75">
      <c r="A84" s="171">
        <v>80</v>
      </c>
      <c r="B84" s="183" t="s">
        <v>312</v>
      </c>
      <c r="C84" s="173">
        <v>7</v>
      </c>
      <c r="D84" s="174">
        <v>7.5</v>
      </c>
      <c r="E84" s="175">
        <v>9</v>
      </c>
      <c r="F84" s="173"/>
      <c r="G84" s="173"/>
      <c r="H84" s="173"/>
      <c r="I84" s="176">
        <f t="shared" si="4"/>
      </c>
      <c r="J84" s="173">
        <v>4</v>
      </c>
      <c r="K84" s="173">
        <v>6.25</v>
      </c>
      <c r="L84" s="173">
        <v>8.75</v>
      </c>
      <c r="M84" s="176">
        <f t="shared" si="5"/>
        <v>6.333333333333333</v>
      </c>
      <c r="N84" s="176">
        <f t="shared" si="6"/>
        <v>42.5</v>
      </c>
      <c r="O84" s="38" t="s">
        <v>52</v>
      </c>
      <c r="P84" s="165">
        <v>580263</v>
      </c>
    </row>
    <row r="85" spans="1:16" ht="18.75">
      <c r="A85" s="171">
        <v>81</v>
      </c>
      <c r="B85" s="183" t="s">
        <v>313</v>
      </c>
      <c r="C85" s="173">
        <v>5</v>
      </c>
      <c r="D85" s="174">
        <v>8.25</v>
      </c>
      <c r="E85" s="175">
        <v>3.5</v>
      </c>
      <c r="F85" s="173">
        <v>7.5</v>
      </c>
      <c r="G85" s="173">
        <v>7.5</v>
      </c>
      <c r="H85" s="173">
        <v>4.5</v>
      </c>
      <c r="I85" s="176">
        <f t="shared" si="4"/>
        <v>6.5</v>
      </c>
      <c r="J85" s="173"/>
      <c r="K85" s="173"/>
      <c r="L85" s="173"/>
      <c r="M85" s="176">
        <f t="shared" si="5"/>
      </c>
      <c r="N85" s="176">
        <f t="shared" si="6"/>
        <v>36.25</v>
      </c>
      <c r="O85" s="38" t="s">
        <v>52</v>
      </c>
      <c r="P85" s="165">
        <v>580264</v>
      </c>
    </row>
    <row r="86" spans="1:16" ht="18.75">
      <c r="A86" s="171">
        <v>82</v>
      </c>
      <c r="B86" s="183" t="s">
        <v>56</v>
      </c>
      <c r="C86" s="173">
        <v>6</v>
      </c>
      <c r="D86" s="174">
        <v>6.5</v>
      </c>
      <c r="E86" s="175">
        <v>6</v>
      </c>
      <c r="F86" s="173">
        <v>4.75</v>
      </c>
      <c r="G86" s="173">
        <v>6.25</v>
      </c>
      <c r="H86" s="173">
        <v>6.75</v>
      </c>
      <c r="I86" s="176">
        <f t="shared" si="4"/>
        <v>5.916666666666667</v>
      </c>
      <c r="J86" s="173"/>
      <c r="K86" s="173"/>
      <c r="L86" s="173"/>
      <c r="M86" s="176">
        <f t="shared" si="5"/>
      </c>
      <c r="N86" s="176">
        <f t="shared" si="6"/>
        <v>36.25</v>
      </c>
      <c r="O86" s="38" t="s">
        <v>57</v>
      </c>
      <c r="P86" s="165">
        <v>580004</v>
      </c>
    </row>
    <row r="87" spans="1:16" ht="18.75">
      <c r="A87" s="171">
        <v>83</v>
      </c>
      <c r="B87" s="183" t="s">
        <v>92</v>
      </c>
      <c r="C87" s="173">
        <v>5.5</v>
      </c>
      <c r="D87" s="174">
        <v>4.5</v>
      </c>
      <c r="E87" s="175">
        <v>3</v>
      </c>
      <c r="F87" s="173"/>
      <c r="G87" s="173"/>
      <c r="H87" s="173"/>
      <c r="I87" s="176">
        <f t="shared" si="4"/>
      </c>
      <c r="J87" s="173">
        <v>3</v>
      </c>
      <c r="K87" s="173">
        <v>4.25</v>
      </c>
      <c r="L87" s="173">
        <v>6.5</v>
      </c>
      <c r="M87" s="176">
        <f t="shared" si="5"/>
        <v>4.583333333333333</v>
      </c>
      <c r="N87" s="176">
        <f t="shared" si="6"/>
        <v>26.75</v>
      </c>
      <c r="O87" s="38" t="s">
        <v>57</v>
      </c>
      <c r="P87" s="165">
        <v>580034</v>
      </c>
    </row>
    <row r="88" spans="1:16" ht="18.75">
      <c r="A88" s="171">
        <v>84</v>
      </c>
      <c r="B88" s="183" t="s">
        <v>94</v>
      </c>
      <c r="C88" s="173">
        <v>6.5</v>
      </c>
      <c r="D88" s="174">
        <v>7.5</v>
      </c>
      <c r="E88" s="175">
        <v>6</v>
      </c>
      <c r="F88" s="173">
        <v>5.25</v>
      </c>
      <c r="G88" s="173">
        <v>6.75</v>
      </c>
      <c r="H88" s="173">
        <v>7.25</v>
      </c>
      <c r="I88" s="176">
        <f t="shared" si="4"/>
        <v>6.416666666666667</v>
      </c>
      <c r="J88" s="173"/>
      <c r="K88" s="173"/>
      <c r="L88" s="173"/>
      <c r="M88" s="176">
        <f t="shared" si="5"/>
      </c>
      <c r="N88" s="176">
        <f t="shared" si="6"/>
        <v>39.25</v>
      </c>
      <c r="O88" s="38" t="s">
        <v>57</v>
      </c>
      <c r="P88" s="165">
        <v>580036</v>
      </c>
    </row>
    <row r="89" spans="1:16" ht="18.75">
      <c r="A89" s="171">
        <v>85</v>
      </c>
      <c r="B89" s="183" t="s">
        <v>111</v>
      </c>
      <c r="C89" s="173">
        <v>6</v>
      </c>
      <c r="D89" s="174">
        <v>8</v>
      </c>
      <c r="E89" s="175">
        <v>5.5</v>
      </c>
      <c r="F89" s="173">
        <v>8.5</v>
      </c>
      <c r="G89" s="173">
        <v>8.75</v>
      </c>
      <c r="H89" s="173">
        <v>7</v>
      </c>
      <c r="I89" s="176">
        <f t="shared" si="4"/>
        <v>8.083333333333334</v>
      </c>
      <c r="J89" s="173"/>
      <c r="K89" s="173"/>
      <c r="L89" s="173"/>
      <c r="M89" s="176">
        <f t="shared" si="5"/>
      </c>
      <c r="N89" s="176">
        <f t="shared" si="6"/>
        <v>43.75</v>
      </c>
      <c r="O89" s="38" t="s">
        <v>57</v>
      </c>
      <c r="P89" s="165">
        <v>580053</v>
      </c>
    </row>
    <row r="90" spans="1:16" ht="18.75">
      <c r="A90" s="171">
        <v>86</v>
      </c>
      <c r="B90" s="183" t="s">
        <v>112</v>
      </c>
      <c r="C90" s="173">
        <v>6</v>
      </c>
      <c r="D90" s="174">
        <v>7</v>
      </c>
      <c r="E90" s="175">
        <v>3</v>
      </c>
      <c r="F90" s="173">
        <v>6</v>
      </c>
      <c r="G90" s="173">
        <v>4.75</v>
      </c>
      <c r="H90" s="173">
        <v>6</v>
      </c>
      <c r="I90" s="176">
        <f t="shared" si="4"/>
        <v>5.583333333333333</v>
      </c>
      <c r="J90" s="173"/>
      <c r="K90" s="173"/>
      <c r="L90" s="173"/>
      <c r="M90" s="176">
        <f t="shared" si="5"/>
      </c>
      <c r="N90" s="176">
        <f t="shared" si="6"/>
        <v>32.75</v>
      </c>
      <c r="O90" s="38" t="s">
        <v>57</v>
      </c>
      <c r="P90" s="165">
        <v>580054</v>
      </c>
    </row>
    <row r="91" spans="1:16" ht="18.75">
      <c r="A91" s="171">
        <v>87</v>
      </c>
      <c r="B91" s="183" t="s">
        <v>118</v>
      </c>
      <c r="C91" s="173">
        <v>5.5</v>
      </c>
      <c r="D91" s="174">
        <v>5.75</v>
      </c>
      <c r="E91" s="175">
        <v>3.5</v>
      </c>
      <c r="F91" s="173">
        <v>7</v>
      </c>
      <c r="G91" s="173">
        <v>5.75</v>
      </c>
      <c r="H91" s="173">
        <v>7.25</v>
      </c>
      <c r="I91" s="176">
        <f t="shared" si="4"/>
        <v>6.666666666666667</v>
      </c>
      <c r="J91" s="173"/>
      <c r="K91" s="173"/>
      <c r="L91" s="173"/>
      <c r="M91" s="176">
        <f t="shared" si="5"/>
      </c>
      <c r="N91" s="176">
        <f t="shared" si="6"/>
        <v>34.75</v>
      </c>
      <c r="O91" s="38" t="s">
        <v>57</v>
      </c>
      <c r="P91" s="165">
        <v>580060</v>
      </c>
    </row>
    <row r="92" spans="1:16" ht="18.75">
      <c r="A92" s="171">
        <v>88</v>
      </c>
      <c r="B92" s="183" t="s">
        <v>130</v>
      </c>
      <c r="C92" s="173">
        <v>7.5</v>
      </c>
      <c r="D92" s="174">
        <v>5.5</v>
      </c>
      <c r="E92" s="175">
        <v>5</v>
      </c>
      <c r="F92" s="173">
        <v>5.25</v>
      </c>
      <c r="G92" s="173">
        <v>5.25</v>
      </c>
      <c r="H92" s="173">
        <v>4.5</v>
      </c>
      <c r="I92" s="176">
        <f t="shared" si="4"/>
        <v>5</v>
      </c>
      <c r="J92" s="173"/>
      <c r="K92" s="173"/>
      <c r="L92" s="173"/>
      <c r="M92" s="176">
        <f t="shared" si="5"/>
      </c>
      <c r="N92" s="176">
        <f t="shared" si="6"/>
        <v>33</v>
      </c>
      <c r="O92" s="38" t="s">
        <v>57</v>
      </c>
      <c r="P92" s="165">
        <v>580073</v>
      </c>
    </row>
    <row r="93" spans="1:16" ht="18.75">
      <c r="A93" s="171">
        <v>89</v>
      </c>
      <c r="B93" s="183" t="s">
        <v>152</v>
      </c>
      <c r="C93" s="173">
        <v>3</v>
      </c>
      <c r="D93" s="174">
        <v>5</v>
      </c>
      <c r="E93" s="175">
        <v>4</v>
      </c>
      <c r="F93" s="173">
        <v>5.25</v>
      </c>
      <c r="G93" s="173">
        <v>3.25</v>
      </c>
      <c r="H93" s="173">
        <v>3.75</v>
      </c>
      <c r="I93" s="176">
        <f t="shared" si="4"/>
        <v>4.083333333333333</v>
      </c>
      <c r="J93" s="173"/>
      <c r="K93" s="173"/>
      <c r="L93" s="173"/>
      <c r="M93" s="176">
        <f t="shared" si="5"/>
      </c>
      <c r="N93" s="176">
        <f t="shared" si="6"/>
        <v>24.25</v>
      </c>
      <c r="O93" s="38" t="s">
        <v>57</v>
      </c>
      <c r="P93" s="165">
        <v>580096</v>
      </c>
    </row>
    <row r="94" spans="1:16" ht="18.75">
      <c r="A94" s="171">
        <v>90</v>
      </c>
      <c r="B94" s="183" t="s">
        <v>166</v>
      </c>
      <c r="C94" s="173">
        <v>4</v>
      </c>
      <c r="D94" s="174">
        <v>6.25</v>
      </c>
      <c r="E94" s="175">
        <v>5.5</v>
      </c>
      <c r="F94" s="173">
        <v>5.75</v>
      </c>
      <c r="G94" s="173">
        <v>4</v>
      </c>
      <c r="H94" s="173">
        <v>3</v>
      </c>
      <c r="I94" s="176">
        <f t="shared" si="4"/>
        <v>4.25</v>
      </c>
      <c r="J94" s="173"/>
      <c r="K94" s="173"/>
      <c r="L94" s="173"/>
      <c r="M94" s="176">
        <f t="shared" si="5"/>
      </c>
      <c r="N94" s="176">
        <f t="shared" si="6"/>
        <v>28.5</v>
      </c>
      <c r="O94" s="38" t="s">
        <v>57</v>
      </c>
      <c r="P94" s="165">
        <v>580112</v>
      </c>
    </row>
    <row r="95" spans="1:16" ht="18.75">
      <c r="A95" s="171">
        <v>91</v>
      </c>
      <c r="B95" s="183" t="s">
        <v>170</v>
      </c>
      <c r="C95" s="173">
        <v>6</v>
      </c>
      <c r="D95" s="174">
        <v>7</v>
      </c>
      <c r="E95" s="175">
        <v>4.5</v>
      </c>
      <c r="F95" s="173">
        <v>7.25</v>
      </c>
      <c r="G95" s="173">
        <v>5.75</v>
      </c>
      <c r="H95" s="173">
        <v>5.5</v>
      </c>
      <c r="I95" s="176">
        <f t="shared" si="4"/>
        <v>6.166666666666667</v>
      </c>
      <c r="J95" s="173"/>
      <c r="K95" s="173"/>
      <c r="L95" s="173"/>
      <c r="M95" s="176">
        <f t="shared" si="5"/>
      </c>
      <c r="N95" s="176">
        <f t="shared" si="6"/>
        <v>36</v>
      </c>
      <c r="O95" s="38" t="s">
        <v>57</v>
      </c>
      <c r="P95" s="165">
        <v>580116</v>
      </c>
    </row>
    <row r="96" spans="1:16" ht="18.75">
      <c r="A96" s="171">
        <v>92</v>
      </c>
      <c r="B96" s="183" t="s">
        <v>172</v>
      </c>
      <c r="C96" s="173">
        <v>7</v>
      </c>
      <c r="D96" s="174">
        <v>7.25</v>
      </c>
      <c r="E96" s="175">
        <v>5.5</v>
      </c>
      <c r="F96" s="173">
        <v>6.5</v>
      </c>
      <c r="G96" s="173">
        <v>6</v>
      </c>
      <c r="H96" s="173">
        <v>7.25</v>
      </c>
      <c r="I96" s="176">
        <f t="shared" si="4"/>
        <v>6.583333333333333</v>
      </c>
      <c r="J96" s="173"/>
      <c r="K96" s="173"/>
      <c r="L96" s="173"/>
      <c r="M96" s="176">
        <f t="shared" si="5"/>
      </c>
      <c r="N96" s="176">
        <f t="shared" si="6"/>
        <v>39.5</v>
      </c>
      <c r="O96" s="38" t="s">
        <v>57</v>
      </c>
      <c r="P96" s="165">
        <v>580118</v>
      </c>
    </row>
    <row r="97" spans="1:16" ht="18.75">
      <c r="A97" s="171">
        <v>93</v>
      </c>
      <c r="B97" s="183" t="s">
        <v>202</v>
      </c>
      <c r="C97" s="173">
        <v>5</v>
      </c>
      <c r="D97" s="174">
        <v>8.5</v>
      </c>
      <c r="E97" s="175">
        <v>3.5</v>
      </c>
      <c r="F97" s="173">
        <v>7</v>
      </c>
      <c r="G97" s="173">
        <v>6.25</v>
      </c>
      <c r="H97" s="173">
        <v>5.5</v>
      </c>
      <c r="I97" s="176">
        <f t="shared" si="4"/>
        <v>6.25</v>
      </c>
      <c r="J97" s="173"/>
      <c r="K97" s="173"/>
      <c r="L97" s="173"/>
      <c r="M97" s="176">
        <f t="shared" si="5"/>
      </c>
      <c r="N97" s="176">
        <f t="shared" si="6"/>
        <v>35.75</v>
      </c>
      <c r="O97" s="38" t="s">
        <v>57</v>
      </c>
      <c r="P97" s="165">
        <v>580149</v>
      </c>
    </row>
    <row r="98" spans="1:16" ht="18.75">
      <c r="A98" s="171">
        <v>94</v>
      </c>
      <c r="B98" s="183" t="s">
        <v>205</v>
      </c>
      <c r="C98" s="173">
        <v>5</v>
      </c>
      <c r="D98" s="174">
        <v>7.25</v>
      </c>
      <c r="E98" s="175">
        <v>3.5</v>
      </c>
      <c r="F98" s="173">
        <v>6.75</v>
      </c>
      <c r="G98" s="173">
        <v>7.75</v>
      </c>
      <c r="H98" s="173">
        <v>6</v>
      </c>
      <c r="I98" s="176">
        <f t="shared" si="4"/>
        <v>6.833333333333333</v>
      </c>
      <c r="J98" s="173"/>
      <c r="K98" s="173"/>
      <c r="L98" s="173"/>
      <c r="M98" s="176">
        <f t="shared" si="5"/>
      </c>
      <c r="N98" s="176">
        <f t="shared" si="6"/>
        <v>36.25</v>
      </c>
      <c r="O98" s="38" t="s">
        <v>57</v>
      </c>
      <c r="P98" s="165">
        <v>580152</v>
      </c>
    </row>
    <row r="99" spans="1:16" ht="18.75">
      <c r="A99" s="171">
        <v>95</v>
      </c>
      <c r="B99" s="183" t="s">
        <v>206</v>
      </c>
      <c r="C99" s="173">
        <v>5</v>
      </c>
      <c r="D99" s="174">
        <v>8.25</v>
      </c>
      <c r="E99" s="175">
        <v>4.5</v>
      </c>
      <c r="F99" s="173">
        <v>7.25</v>
      </c>
      <c r="G99" s="173">
        <v>6.5</v>
      </c>
      <c r="H99" s="173">
        <v>7.5</v>
      </c>
      <c r="I99" s="176">
        <f t="shared" si="4"/>
        <v>7.083333333333333</v>
      </c>
      <c r="J99" s="173"/>
      <c r="K99" s="173"/>
      <c r="L99" s="173"/>
      <c r="M99" s="176">
        <f t="shared" si="5"/>
      </c>
      <c r="N99" s="176">
        <f t="shared" si="6"/>
        <v>39</v>
      </c>
      <c r="O99" s="38" t="s">
        <v>57</v>
      </c>
      <c r="P99" s="165">
        <v>580153</v>
      </c>
    </row>
    <row r="100" spans="1:16" ht="18.75">
      <c r="A100" s="171">
        <v>96</v>
      </c>
      <c r="B100" s="183" t="s">
        <v>209</v>
      </c>
      <c r="C100" s="173">
        <v>6</v>
      </c>
      <c r="D100" s="174">
        <v>7.75</v>
      </c>
      <c r="E100" s="175">
        <v>3.5</v>
      </c>
      <c r="F100" s="173">
        <v>6.25</v>
      </c>
      <c r="G100" s="173">
        <v>5.25</v>
      </c>
      <c r="H100" s="173">
        <v>5.25</v>
      </c>
      <c r="I100" s="176">
        <f t="shared" si="4"/>
        <v>5.583333333333333</v>
      </c>
      <c r="J100" s="173"/>
      <c r="K100" s="173"/>
      <c r="L100" s="173"/>
      <c r="M100" s="176">
        <f t="shared" si="5"/>
      </c>
      <c r="N100" s="176">
        <f t="shared" si="6"/>
        <v>34</v>
      </c>
      <c r="O100" s="38" t="s">
        <v>57</v>
      </c>
      <c r="P100" s="165">
        <v>580156</v>
      </c>
    </row>
    <row r="101" spans="1:16" ht="18.75">
      <c r="A101" s="171">
        <v>97</v>
      </c>
      <c r="B101" s="183" t="s">
        <v>216</v>
      </c>
      <c r="C101" s="173">
        <v>6</v>
      </c>
      <c r="D101" s="174">
        <v>8.25</v>
      </c>
      <c r="E101" s="175">
        <v>4.5</v>
      </c>
      <c r="F101" s="173">
        <v>6.25</v>
      </c>
      <c r="G101" s="173">
        <v>4.75</v>
      </c>
      <c r="H101" s="173">
        <v>6.5</v>
      </c>
      <c r="I101" s="176">
        <f t="shared" si="4"/>
        <v>5.833333333333333</v>
      </c>
      <c r="J101" s="173"/>
      <c r="K101" s="173"/>
      <c r="L101" s="173"/>
      <c r="M101" s="176">
        <f t="shared" si="5"/>
      </c>
      <c r="N101" s="176">
        <f aca="true" t="shared" si="7" ref="N101:N132">C101+D101+E101+F101+G101+H101+J101+K101+L101</f>
        <v>36.25</v>
      </c>
      <c r="O101" s="38" t="s">
        <v>57</v>
      </c>
      <c r="P101" s="165">
        <v>580163</v>
      </c>
    </row>
    <row r="102" spans="1:16" ht="18.75">
      <c r="A102" s="171">
        <v>98</v>
      </c>
      <c r="B102" s="183" t="s">
        <v>227</v>
      </c>
      <c r="C102" s="173">
        <v>6</v>
      </c>
      <c r="D102" s="174">
        <v>7</v>
      </c>
      <c r="E102" s="175">
        <v>6</v>
      </c>
      <c r="F102" s="173">
        <v>6.75</v>
      </c>
      <c r="G102" s="173">
        <v>7.25</v>
      </c>
      <c r="H102" s="173">
        <v>4.75</v>
      </c>
      <c r="I102" s="176">
        <f t="shared" si="4"/>
        <v>6.25</v>
      </c>
      <c r="J102" s="173"/>
      <c r="K102" s="173"/>
      <c r="L102" s="173"/>
      <c r="M102" s="176">
        <f t="shared" si="5"/>
      </c>
      <c r="N102" s="176">
        <f t="shared" si="7"/>
        <v>37.75</v>
      </c>
      <c r="O102" s="38" t="s">
        <v>57</v>
      </c>
      <c r="P102" s="165">
        <v>580174</v>
      </c>
    </row>
    <row r="103" spans="1:16" ht="18.75">
      <c r="A103" s="171">
        <v>99</v>
      </c>
      <c r="B103" s="183" t="s">
        <v>247</v>
      </c>
      <c r="C103" s="173">
        <v>5</v>
      </c>
      <c r="D103" s="174">
        <v>5.5</v>
      </c>
      <c r="E103" s="175">
        <v>5.5</v>
      </c>
      <c r="F103" s="173">
        <v>6</v>
      </c>
      <c r="G103" s="173">
        <v>4.75</v>
      </c>
      <c r="H103" s="173">
        <v>6</v>
      </c>
      <c r="I103" s="176">
        <f t="shared" si="4"/>
        <v>5.583333333333333</v>
      </c>
      <c r="J103" s="173"/>
      <c r="K103" s="173"/>
      <c r="L103" s="173"/>
      <c r="M103" s="176">
        <f t="shared" si="5"/>
      </c>
      <c r="N103" s="176">
        <f t="shared" si="7"/>
        <v>32.75</v>
      </c>
      <c r="O103" s="38" t="s">
        <v>57</v>
      </c>
      <c r="P103" s="165">
        <v>580194</v>
      </c>
    </row>
    <row r="104" spans="1:16" ht="18.75">
      <c r="A104" s="171">
        <v>100</v>
      </c>
      <c r="B104" s="183" t="s">
        <v>250</v>
      </c>
      <c r="C104" s="173">
        <v>6</v>
      </c>
      <c r="D104" s="174">
        <v>6.75</v>
      </c>
      <c r="E104" s="175">
        <v>4.5</v>
      </c>
      <c r="F104" s="173">
        <v>3.75</v>
      </c>
      <c r="G104" s="173">
        <v>4</v>
      </c>
      <c r="H104" s="173">
        <v>3.75</v>
      </c>
      <c r="I104" s="176">
        <f t="shared" si="4"/>
        <v>3.8333333333333335</v>
      </c>
      <c r="J104" s="173"/>
      <c r="K104" s="173"/>
      <c r="L104" s="173"/>
      <c r="M104" s="176">
        <f t="shared" si="5"/>
      </c>
      <c r="N104" s="176">
        <f t="shared" si="7"/>
        <v>28.75</v>
      </c>
      <c r="O104" s="38" t="s">
        <v>57</v>
      </c>
      <c r="P104" s="165">
        <v>580197</v>
      </c>
    </row>
    <row r="105" spans="1:16" ht="18.75">
      <c r="A105" s="171">
        <v>101</v>
      </c>
      <c r="B105" s="183" t="s">
        <v>256</v>
      </c>
      <c r="C105" s="173">
        <v>5</v>
      </c>
      <c r="D105" s="174">
        <v>6.5</v>
      </c>
      <c r="E105" s="175">
        <v>5</v>
      </c>
      <c r="F105" s="173">
        <v>7</v>
      </c>
      <c r="G105" s="173">
        <v>5.5</v>
      </c>
      <c r="H105" s="173">
        <v>6</v>
      </c>
      <c r="I105" s="176">
        <f t="shared" si="4"/>
        <v>6.166666666666667</v>
      </c>
      <c r="J105" s="173"/>
      <c r="K105" s="173"/>
      <c r="L105" s="173"/>
      <c r="M105" s="176">
        <f t="shared" si="5"/>
      </c>
      <c r="N105" s="176">
        <f t="shared" si="7"/>
        <v>35</v>
      </c>
      <c r="O105" s="38" t="s">
        <v>57</v>
      </c>
      <c r="P105" s="165">
        <v>580204</v>
      </c>
    </row>
    <row r="106" spans="1:16" ht="18.75">
      <c r="A106" s="171">
        <v>102</v>
      </c>
      <c r="B106" s="183" t="s">
        <v>266</v>
      </c>
      <c r="C106" s="173">
        <v>6.5</v>
      </c>
      <c r="D106" s="174">
        <v>8</v>
      </c>
      <c r="E106" s="175">
        <v>6.5</v>
      </c>
      <c r="F106" s="173">
        <v>6.75</v>
      </c>
      <c r="G106" s="173">
        <v>6.75</v>
      </c>
      <c r="H106" s="173">
        <v>6.75</v>
      </c>
      <c r="I106" s="176">
        <f t="shared" si="4"/>
        <v>6.75</v>
      </c>
      <c r="J106" s="173"/>
      <c r="K106" s="173"/>
      <c r="L106" s="173"/>
      <c r="M106" s="176">
        <f t="shared" si="5"/>
      </c>
      <c r="N106" s="176">
        <f t="shared" si="7"/>
        <v>41.25</v>
      </c>
      <c r="O106" s="38" t="s">
        <v>57</v>
      </c>
      <c r="P106" s="165">
        <v>580214</v>
      </c>
    </row>
    <row r="107" spans="1:16" ht="18.75">
      <c r="A107" s="171">
        <v>103</v>
      </c>
      <c r="B107" s="183" t="s">
        <v>270</v>
      </c>
      <c r="C107" s="173">
        <v>5.5</v>
      </c>
      <c r="D107" s="174">
        <v>8.75</v>
      </c>
      <c r="E107" s="175">
        <v>5</v>
      </c>
      <c r="F107" s="173">
        <v>6.5</v>
      </c>
      <c r="G107" s="173">
        <v>7.25</v>
      </c>
      <c r="H107" s="173">
        <v>5.25</v>
      </c>
      <c r="I107" s="176">
        <f t="shared" si="4"/>
        <v>6.333333333333333</v>
      </c>
      <c r="J107" s="173"/>
      <c r="K107" s="173"/>
      <c r="L107" s="173"/>
      <c r="M107" s="176">
        <f t="shared" si="5"/>
      </c>
      <c r="N107" s="176">
        <f t="shared" si="7"/>
        <v>38.25</v>
      </c>
      <c r="O107" s="38" t="s">
        <v>57</v>
      </c>
      <c r="P107" s="165">
        <v>580218</v>
      </c>
    </row>
    <row r="108" spans="1:16" ht="18.75">
      <c r="A108" s="171">
        <v>104</v>
      </c>
      <c r="B108" s="183" t="s">
        <v>272</v>
      </c>
      <c r="C108" s="173">
        <v>6</v>
      </c>
      <c r="D108" s="174">
        <v>7.5</v>
      </c>
      <c r="E108" s="175">
        <v>4</v>
      </c>
      <c r="F108" s="173">
        <v>6.75</v>
      </c>
      <c r="G108" s="173">
        <v>5.75</v>
      </c>
      <c r="H108" s="173">
        <v>6.75</v>
      </c>
      <c r="I108" s="176">
        <f t="shared" si="4"/>
        <v>6.416666666666667</v>
      </c>
      <c r="J108" s="173"/>
      <c r="K108" s="173"/>
      <c r="L108" s="173"/>
      <c r="M108" s="176">
        <f t="shared" si="5"/>
      </c>
      <c r="N108" s="176">
        <f t="shared" si="7"/>
        <v>36.75</v>
      </c>
      <c r="O108" s="38" t="s">
        <v>57</v>
      </c>
      <c r="P108" s="165">
        <v>580220</v>
      </c>
    </row>
    <row r="109" spans="1:16" ht="18.75">
      <c r="A109" s="171">
        <v>105</v>
      </c>
      <c r="B109" s="183" t="s">
        <v>279</v>
      </c>
      <c r="C109" s="173">
        <v>5</v>
      </c>
      <c r="D109" s="174">
        <v>8.5</v>
      </c>
      <c r="E109" s="175">
        <v>4.5</v>
      </c>
      <c r="F109" s="173">
        <v>6.25</v>
      </c>
      <c r="G109" s="173">
        <v>5.75</v>
      </c>
      <c r="H109" s="173">
        <v>8</v>
      </c>
      <c r="I109" s="176">
        <f t="shared" si="4"/>
        <v>6.666666666666667</v>
      </c>
      <c r="J109" s="173"/>
      <c r="K109" s="173"/>
      <c r="L109" s="173"/>
      <c r="M109" s="176">
        <f t="shared" si="5"/>
      </c>
      <c r="N109" s="176">
        <f t="shared" si="7"/>
        <v>38</v>
      </c>
      <c r="O109" s="38" t="s">
        <v>57</v>
      </c>
      <c r="P109" s="165">
        <v>580227</v>
      </c>
    </row>
    <row r="110" spans="1:16" ht="18.75">
      <c r="A110" s="171">
        <v>106</v>
      </c>
      <c r="B110" s="183" t="s">
        <v>281</v>
      </c>
      <c r="C110" s="173">
        <v>6</v>
      </c>
      <c r="D110" s="174">
        <v>7.5</v>
      </c>
      <c r="E110" s="175">
        <v>3</v>
      </c>
      <c r="F110" s="173">
        <v>5.75</v>
      </c>
      <c r="G110" s="173">
        <v>6.5</v>
      </c>
      <c r="H110" s="173">
        <v>5</v>
      </c>
      <c r="I110" s="176">
        <f t="shared" si="4"/>
        <v>5.75</v>
      </c>
      <c r="J110" s="173"/>
      <c r="K110" s="173"/>
      <c r="L110" s="173"/>
      <c r="M110" s="176">
        <f t="shared" si="5"/>
      </c>
      <c r="N110" s="176">
        <f t="shared" si="7"/>
        <v>33.75</v>
      </c>
      <c r="O110" s="38" t="s">
        <v>57</v>
      </c>
      <c r="P110" s="165">
        <v>580229</v>
      </c>
    </row>
    <row r="111" spans="1:16" ht="18.75">
      <c r="A111" s="171">
        <v>107</v>
      </c>
      <c r="B111" s="183" t="s">
        <v>282</v>
      </c>
      <c r="C111" s="173">
        <v>4.5</v>
      </c>
      <c r="D111" s="174">
        <v>5.5</v>
      </c>
      <c r="E111" s="175">
        <v>3</v>
      </c>
      <c r="F111" s="173">
        <v>7.25</v>
      </c>
      <c r="G111" s="173">
        <v>6</v>
      </c>
      <c r="H111" s="173">
        <v>6</v>
      </c>
      <c r="I111" s="176">
        <f t="shared" si="4"/>
        <v>6.416666666666667</v>
      </c>
      <c r="J111" s="173"/>
      <c r="K111" s="173"/>
      <c r="L111" s="173"/>
      <c r="M111" s="176">
        <f t="shared" si="5"/>
      </c>
      <c r="N111" s="176">
        <f t="shared" si="7"/>
        <v>32.25</v>
      </c>
      <c r="O111" s="38" t="s">
        <v>57</v>
      </c>
      <c r="P111" s="165">
        <v>580230</v>
      </c>
    </row>
    <row r="112" spans="1:16" ht="18.75">
      <c r="A112" s="171">
        <v>108</v>
      </c>
      <c r="B112" s="183" t="s">
        <v>285</v>
      </c>
      <c r="C112" s="173">
        <v>6</v>
      </c>
      <c r="D112" s="174">
        <v>7.5</v>
      </c>
      <c r="E112" s="175">
        <v>4</v>
      </c>
      <c r="F112" s="173">
        <v>6.75</v>
      </c>
      <c r="G112" s="173">
        <v>5.5</v>
      </c>
      <c r="H112" s="173">
        <v>6</v>
      </c>
      <c r="I112" s="176">
        <f t="shared" si="4"/>
        <v>6.083333333333333</v>
      </c>
      <c r="J112" s="173"/>
      <c r="K112" s="173"/>
      <c r="L112" s="173"/>
      <c r="M112" s="176">
        <f t="shared" si="5"/>
      </c>
      <c r="N112" s="176">
        <f t="shared" si="7"/>
        <v>35.75</v>
      </c>
      <c r="O112" s="38" t="s">
        <v>57</v>
      </c>
      <c r="P112" s="165">
        <v>580233</v>
      </c>
    </row>
    <row r="113" spans="1:16" ht="18.75">
      <c r="A113" s="171">
        <v>109</v>
      </c>
      <c r="B113" s="183" t="s">
        <v>288</v>
      </c>
      <c r="C113" s="173">
        <v>5.5</v>
      </c>
      <c r="D113" s="174">
        <v>8</v>
      </c>
      <c r="E113" s="175">
        <v>5.5</v>
      </c>
      <c r="F113" s="173">
        <v>7</v>
      </c>
      <c r="G113" s="173">
        <v>6.5</v>
      </c>
      <c r="H113" s="173">
        <v>6.25</v>
      </c>
      <c r="I113" s="176">
        <f t="shared" si="4"/>
        <v>6.583333333333333</v>
      </c>
      <c r="J113" s="173"/>
      <c r="K113" s="173"/>
      <c r="L113" s="173"/>
      <c r="M113" s="176">
        <f t="shared" si="5"/>
      </c>
      <c r="N113" s="176">
        <f t="shared" si="7"/>
        <v>38.75</v>
      </c>
      <c r="O113" s="38" t="s">
        <v>57</v>
      </c>
      <c r="P113" s="165">
        <v>580236</v>
      </c>
    </row>
    <row r="114" spans="1:16" ht="18.75">
      <c r="A114" s="171">
        <v>110</v>
      </c>
      <c r="B114" s="183" t="s">
        <v>290</v>
      </c>
      <c r="C114" s="173">
        <v>7.5</v>
      </c>
      <c r="D114" s="174">
        <v>6.5</v>
      </c>
      <c r="E114" s="175">
        <v>4</v>
      </c>
      <c r="F114" s="173">
        <v>4</v>
      </c>
      <c r="G114" s="173">
        <v>5.75</v>
      </c>
      <c r="H114" s="173">
        <v>5.5</v>
      </c>
      <c r="I114" s="176">
        <f t="shared" si="4"/>
        <v>5.083333333333333</v>
      </c>
      <c r="J114" s="173"/>
      <c r="K114" s="173"/>
      <c r="L114" s="173"/>
      <c r="M114" s="176">
        <f t="shared" si="5"/>
      </c>
      <c r="N114" s="176">
        <f t="shared" si="7"/>
        <v>33.25</v>
      </c>
      <c r="O114" s="38" t="s">
        <v>57</v>
      </c>
      <c r="P114" s="165">
        <v>580240</v>
      </c>
    </row>
    <row r="115" spans="1:16" ht="18.75">
      <c r="A115" s="171">
        <v>111</v>
      </c>
      <c r="B115" s="183" t="s">
        <v>291</v>
      </c>
      <c r="C115" s="173">
        <v>6</v>
      </c>
      <c r="D115" s="174">
        <v>5.25</v>
      </c>
      <c r="E115" s="175">
        <v>4</v>
      </c>
      <c r="F115" s="173">
        <v>5</v>
      </c>
      <c r="G115" s="173">
        <v>5</v>
      </c>
      <c r="H115" s="173">
        <v>4.5</v>
      </c>
      <c r="I115" s="176">
        <f t="shared" si="4"/>
        <v>4.833333333333333</v>
      </c>
      <c r="J115" s="173"/>
      <c r="K115" s="173"/>
      <c r="L115" s="173"/>
      <c r="M115" s="176">
        <f t="shared" si="5"/>
      </c>
      <c r="N115" s="176">
        <f t="shared" si="7"/>
        <v>29.75</v>
      </c>
      <c r="O115" s="38" t="s">
        <v>57</v>
      </c>
      <c r="P115" s="165">
        <v>580241</v>
      </c>
    </row>
    <row r="116" spans="1:16" ht="18.75">
      <c r="A116" s="171">
        <v>112</v>
      </c>
      <c r="B116" s="183" t="s">
        <v>295</v>
      </c>
      <c r="C116" s="173">
        <v>5.5</v>
      </c>
      <c r="D116" s="174">
        <v>7.25</v>
      </c>
      <c r="E116" s="175">
        <v>4</v>
      </c>
      <c r="F116" s="173">
        <v>8</v>
      </c>
      <c r="G116" s="173">
        <v>7.5</v>
      </c>
      <c r="H116" s="173">
        <v>5</v>
      </c>
      <c r="I116" s="176">
        <f t="shared" si="4"/>
        <v>6.833333333333333</v>
      </c>
      <c r="J116" s="173"/>
      <c r="K116" s="173"/>
      <c r="L116" s="173"/>
      <c r="M116" s="176">
        <f t="shared" si="5"/>
      </c>
      <c r="N116" s="176">
        <f t="shared" si="7"/>
        <v>37.25</v>
      </c>
      <c r="O116" s="38" t="s">
        <v>57</v>
      </c>
      <c r="P116" s="165">
        <v>580245</v>
      </c>
    </row>
    <row r="117" spans="1:16" ht="18.75">
      <c r="A117" s="171">
        <v>113</v>
      </c>
      <c r="B117" s="183" t="s">
        <v>296</v>
      </c>
      <c r="C117" s="173">
        <v>6.5</v>
      </c>
      <c r="D117" s="174">
        <v>7</v>
      </c>
      <c r="E117" s="175">
        <v>4</v>
      </c>
      <c r="F117" s="173">
        <v>7</v>
      </c>
      <c r="G117" s="173">
        <v>6.25</v>
      </c>
      <c r="H117" s="173">
        <v>5</v>
      </c>
      <c r="I117" s="176">
        <f t="shared" si="4"/>
        <v>6.083333333333333</v>
      </c>
      <c r="J117" s="173"/>
      <c r="K117" s="173"/>
      <c r="L117" s="173"/>
      <c r="M117" s="176">
        <f t="shared" si="5"/>
      </c>
      <c r="N117" s="176">
        <f t="shared" si="7"/>
        <v>35.75</v>
      </c>
      <c r="O117" s="38" t="s">
        <v>57</v>
      </c>
      <c r="P117" s="165">
        <v>580246</v>
      </c>
    </row>
    <row r="118" spans="1:16" ht="18.75">
      <c r="A118" s="171">
        <v>114</v>
      </c>
      <c r="B118" s="183" t="s">
        <v>308</v>
      </c>
      <c r="C118" s="173">
        <v>6</v>
      </c>
      <c r="D118" s="174">
        <v>6.25</v>
      </c>
      <c r="E118" s="175">
        <v>5.5</v>
      </c>
      <c r="F118" s="173"/>
      <c r="G118" s="173"/>
      <c r="H118" s="173"/>
      <c r="I118" s="176">
        <f t="shared" si="4"/>
      </c>
      <c r="J118" s="173">
        <v>4</v>
      </c>
      <c r="K118" s="173">
        <v>4.25</v>
      </c>
      <c r="L118" s="173">
        <v>7</v>
      </c>
      <c r="M118" s="176">
        <f t="shared" si="5"/>
        <v>5.083333333333333</v>
      </c>
      <c r="N118" s="176">
        <f t="shared" si="7"/>
        <v>33</v>
      </c>
      <c r="O118" s="38" t="s">
        <v>57</v>
      </c>
      <c r="P118" s="165">
        <v>580259</v>
      </c>
    </row>
    <row r="119" spans="1:16" ht="18.75">
      <c r="A119" s="171">
        <v>115</v>
      </c>
      <c r="B119" s="183" t="s">
        <v>309</v>
      </c>
      <c r="C119" s="173">
        <v>5.5</v>
      </c>
      <c r="D119" s="174">
        <v>6.5</v>
      </c>
      <c r="E119" s="175">
        <v>4.5</v>
      </c>
      <c r="F119" s="173">
        <v>4.25</v>
      </c>
      <c r="G119" s="173">
        <v>8.25</v>
      </c>
      <c r="H119" s="173">
        <v>4.75</v>
      </c>
      <c r="I119" s="176">
        <f t="shared" si="4"/>
        <v>5.75</v>
      </c>
      <c r="J119" s="173"/>
      <c r="K119" s="173"/>
      <c r="L119" s="173"/>
      <c r="M119" s="176">
        <f t="shared" si="5"/>
      </c>
      <c r="N119" s="176">
        <f t="shared" si="7"/>
        <v>33.75</v>
      </c>
      <c r="O119" s="38" t="s">
        <v>57</v>
      </c>
      <c r="P119" s="165">
        <v>580260</v>
      </c>
    </row>
    <row r="120" spans="1:16" ht="18.75">
      <c r="A120" s="171">
        <v>116</v>
      </c>
      <c r="B120" s="183" t="s">
        <v>311</v>
      </c>
      <c r="C120" s="173">
        <v>7</v>
      </c>
      <c r="D120" s="174">
        <v>5.75</v>
      </c>
      <c r="E120" s="175">
        <v>5</v>
      </c>
      <c r="F120" s="173">
        <v>6.25</v>
      </c>
      <c r="G120" s="173">
        <v>6.5</v>
      </c>
      <c r="H120" s="173">
        <v>0</v>
      </c>
      <c r="I120" s="176">
        <f t="shared" si="4"/>
        <v>4.25</v>
      </c>
      <c r="J120" s="173"/>
      <c r="K120" s="173"/>
      <c r="L120" s="173"/>
      <c r="M120" s="176">
        <f t="shared" si="5"/>
      </c>
      <c r="N120" s="176">
        <f t="shared" si="7"/>
        <v>30.5</v>
      </c>
      <c r="O120" s="38" t="s">
        <v>57</v>
      </c>
      <c r="P120" s="165">
        <v>580262</v>
      </c>
    </row>
    <row r="121" spans="1:16" ht="18.75">
      <c r="A121" s="171">
        <v>117</v>
      </c>
      <c r="B121" s="183" t="s">
        <v>58</v>
      </c>
      <c r="C121" s="173">
        <v>7.5</v>
      </c>
      <c r="D121" s="174">
        <v>7</v>
      </c>
      <c r="E121" s="175">
        <v>5</v>
      </c>
      <c r="F121" s="173">
        <v>6.25</v>
      </c>
      <c r="G121" s="173">
        <v>6.25</v>
      </c>
      <c r="H121" s="173">
        <v>5.25</v>
      </c>
      <c r="I121" s="176">
        <f t="shared" si="4"/>
        <v>5.916666666666667</v>
      </c>
      <c r="J121" s="173"/>
      <c r="K121" s="173"/>
      <c r="L121" s="173"/>
      <c r="M121" s="176">
        <f t="shared" si="5"/>
      </c>
      <c r="N121" s="176">
        <f t="shared" si="7"/>
        <v>37.25</v>
      </c>
      <c r="O121" s="38" t="s">
        <v>59</v>
      </c>
      <c r="P121" s="165">
        <v>580005</v>
      </c>
    </row>
    <row r="122" spans="1:16" ht="18.75">
      <c r="A122" s="171">
        <v>118</v>
      </c>
      <c r="B122" s="183" t="s">
        <v>60</v>
      </c>
      <c r="C122" s="173">
        <v>6</v>
      </c>
      <c r="D122" s="174">
        <v>4.5</v>
      </c>
      <c r="E122" s="175">
        <v>5</v>
      </c>
      <c r="F122" s="173">
        <v>6.75</v>
      </c>
      <c r="G122" s="173">
        <v>6.75</v>
      </c>
      <c r="H122" s="173">
        <v>5.75</v>
      </c>
      <c r="I122" s="176">
        <f t="shared" si="4"/>
        <v>6.416666666666667</v>
      </c>
      <c r="J122" s="173"/>
      <c r="K122" s="173"/>
      <c r="L122" s="173"/>
      <c r="M122" s="176">
        <f t="shared" si="5"/>
      </c>
      <c r="N122" s="176">
        <f t="shared" si="7"/>
        <v>34.75</v>
      </c>
      <c r="O122" s="38" t="s">
        <v>59</v>
      </c>
      <c r="P122" s="165">
        <v>580006</v>
      </c>
    </row>
    <row r="123" spans="1:16" ht="18.75">
      <c r="A123" s="171">
        <v>119</v>
      </c>
      <c r="B123" s="183" t="s">
        <v>72</v>
      </c>
      <c r="C123" s="173">
        <v>5</v>
      </c>
      <c r="D123" s="174">
        <v>3.5</v>
      </c>
      <c r="E123" s="175">
        <v>4.5</v>
      </c>
      <c r="F123" s="173"/>
      <c r="G123" s="173"/>
      <c r="H123" s="173"/>
      <c r="I123" s="176">
        <f t="shared" si="4"/>
      </c>
      <c r="J123" s="173">
        <v>3.75</v>
      </c>
      <c r="K123" s="173">
        <v>3.5</v>
      </c>
      <c r="L123" s="173">
        <v>7.5</v>
      </c>
      <c r="M123" s="176">
        <f t="shared" si="5"/>
        <v>4.916666666666667</v>
      </c>
      <c r="N123" s="176">
        <f t="shared" si="7"/>
        <v>27.75</v>
      </c>
      <c r="O123" s="38" t="s">
        <v>59</v>
      </c>
      <c r="P123" s="165">
        <v>580015</v>
      </c>
    </row>
    <row r="124" spans="1:16" ht="18.75">
      <c r="A124" s="171">
        <v>120</v>
      </c>
      <c r="B124" s="183" t="s">
        <v>81</v>
      </c>
      <c r="C124" s="173">
        <v>4.5</v>
      </c>
      <c r="D124" s="174">
        <v>5.5</v>
      </c>
      <c r="E124" s="175">
        <v>5.5</v>
      </c>
      <c r="F124" s="173">
        <v>4.5</v>
      </c>
      <c r="G124" s="173">
        <v>6.5</v>
      </c>
      <c r="H124" s="173">
        <v>3.25</v>
      </c>
      <c r="I124" s="176">
        <f t="shared" si="4"/>
        <v>4.75</v>
      </c>
      <c r="J124" s="173"/>
      <c r="K124" s="173"/>
      <c r="L124" s="173"/>
      <c r="M124" s="176">
        <f t="shared" si="5"/>
      </c>
      <c r="N124" s="176">
        <f t="shared" si="7"/>
        <v>29.75</v>
      </c>
      <c r="O124" s="38" t="s">
        <v>59</v>
      </c>
      <c r="P124" s="165">
        <v>580023</v>
      </c>
    </row>
    <row r="125" spans="1:16" ht="18.75">
      <c r="A125" s="171">
        <v>121</v>
      </c>
      <c r="B125" s="183" t="s">
        <v>85</v>
      </c>
      <c r="C125" s="173">
        <v>5</v>
      </c>
      <c r="D125" s="174">
        <v>4.75</v>
      </c>
      <c r="E125" s="175">
        <v>3.5</v>
      </c>
      <c r="F125" s="173"/>
      <c r="G125" s="173"/>
      <c r="H125" s="173"/>
      <c r="I125" s="176">
        <f t="shared" si="4"/>
      </c>
      <c r="J125" s="173">
        <v>5</v>
      </c>
      <c r="K125" s="173">
        <v>5.5</v>
      </c>
      <c r="L125" s="173">
        <v>6.25</v>
      </c>
      <c r="M125" s="176">
        <f t="shared" si="5"/>
        <v>5.583333333333333</v>
      </c>
      <c r="N125" s="176">
        <f t="shared" si="7"/>
        <v>30</v>
      </c>
      <c r="O125" s="38" t="s">
        <v>59</v>
      </c>
      <c r="P125" s="165">
        <v>580027</v>
      </c>
    </row>
    <row r="126" spans="1:16" ht="18.75">
      <c r="A126" s="171">
        <v>122</v>
      </c>
      <c r="B126" s="183" t="s">
        <v>89</v>
      </c>
      <c r="C126" s="173">
        <v>6.5</v>
      </c>
      <c r="D126" s="174">
        <v>5.5</v>
      </c>
      <c r="E126" s="175">
        <v>4</v>
      </c>
      <c r="F126" s="173">
        <v>6.5</v>
      </c>
      <c r="G126" s="173">
        <v>7.25</v>
      </c>
      <c r="H126" s="173">
        <v>5.25</v>
      </c>
      <c r="I126" s="176">
        <f t="shared" si="4"/>
        <v>6.333333333333333</v>
      </c>
      <c r="J126" s="173"/>
      <c r="K126" s="173"/>
      <c r="L126" s="173"/>
      <c r="M126" s="176">
        <f t="shared" si="5"/>
      </c>
      <c r="N126" s="176">
        <f t="shared" si="7"/>
        <v>35</v>
      </c>
      <c r="O126" s="38" t="s">
        <v>59</v>
      </c>
      <c r="P126" s="165">
        <v>580031</v>
      </c>
    </row>
    <row r="127" spans="1:16" ht="18.75">
      <c r="A127" s="171">
        <v>123</v>
      </c>
      <c r="B127" s="183" t="s">
        <v>97</v>
      </c>
      <c r="C127" s="173">
        <v>6</v>
      </c>
      <c r="D127" s="174">
        <v>6.5</v>
      </c>
      <c r="E127" s="175">
        <v>6.5</v>
      </c>
      <c r="F127" s="173">
        <v>8.75</v>
      </c>
      <c r="G127" s="173">
        <v>8</v>
      </c>
      <c r="H127" s="173">
        <v>8</v>
      </c>
      <c r="I127" s="176">
        <f t="shared" si="4"/>
        <v>8.25</v>
      </c>
      <c r="J127" s="173"/>
      <c r="K127" s="173"/>
      <c r="L127" s="173"/>
      <c r="M127" s="176">
        <f t="shared" si="5"/>
      </c>
      <c r="N127" s="176">
        <f t="shared" si="7"/>
        <v>43.75</v>
      </c>
      <c r="O127" s="38" t="s">
        <v>59</v>
      </c>
      <c r="P127" s="165">
        <v>580039</v>
      </c>
    </row>
    <row r="128" spans="1:16" ht="18.75">
      <c r="A128" s="171">
        <v>124</v>
      </c>
      <c r="B128" s="183" t="s">
        <v>99</v>
      </c>
      <c r="C128" s="173">
        <v>5</v>
      </c>
      <c r="D128" s="174">
        <v>5.25</v>
      </c>
      <c r="E128" s="175">
        <v>4</v>
      </c>
      <c r="F128" s="173"/>
      <c r="G128" s="173"/>
      <c r="H128" s="173"/>
      <c r="I128" s="176">
        <f t="shared" si="4"/>
      </c>
      <c r="J128" s="173">
        <v>4.5</v>
      </c>
      <c r="K128" s="173">
        <v>5</v>
      </c>
      <c r="L128" s="173">
        <v>7.25</v>
      </c>
      <c r="M128" s="176">
        <f t="shared" si="5"/>
        <v>5.583333333333333</v>
      </c>
      <c r="N128" s="176">
        <f t="shared" si="7"/>
        <v>31</v>
      </c>
      <c r="O128" s="38" t="s">
        <v>59</v>
      </c>
      <c r="P128" s="165">
        <v>580041</v>
      </c>
    </row>
    <row r="129" spans="1:16" ht="18.75">
      <c r="A129" s="171">
        <v>125</v>
      </c>
      <c r="B129" s="183" t="s">
        <v>101</v>
      </c>
      <c r="C129" s="173">
        <v>4</v>
      </c>
      <c r="D129" s="174">
        <v>3.5</v>
      </c>
      <c r="E129" s="175">
        <v>5</v>
      </c>
      <c r="F129" s="173"/>
      <c r="G129" s="173"/>
      <c r="H129" s="173"/>
      <c r="I129" s="176">
        <f t="shared" si="4"/>
      </c>
      <c r="J129" s="173">
        <v>5.5</v>
      </c>
      <c r="K129" s="173">
        <v>6.75</v>
      </c>
      <c r="L129" s="173">
        <v>7.75</v>
      </c>
      <c r="M129" s="176">
        <f t="shared" si="5"/>
        <v>6.666666666666667</v>
      </c>
      <c r="N129" s="176">
        <f t="shared" si="7"/>
        <v>32.5</v>
      </c>
      <c r="O129" s="38" t="s">
        <v>59</v>
      </c>
      <c r="P129" s="165">
        <v>580043</v>
      </c>
    </row>
    <row r="130" spans="1:16" ht="18.75">
      <c r="A130" s="171">
        <v>126</v>
      </c>
      <c r="B130" s="183" t="s">
        <v>106</v>
      </c>
      <c r="C130" s="173">
        <v>5</v>
      </c>
      <c r="D130" s="174">
        <v>5.5</v>
      </c>
      <c r="E130" s="175">
        <v>5</v>
      </c>
      <c r="F130" s="173"/>
      <c r="G130" s="173"/>
      <c r="H130" s="173"/>
      <c r="I130" s="176">
        <f t="shared" si="4"/>
      </c>
      <c r="J130" s="173">
        <v>3.75</v>
      </c>
      <c r="K130" s="173">
        <v>4</v>
      </c>
      <c r="L130" s="173">
        <v>6.5</v>
      </c>
      <c r="M130" s="176">
        <f t="shared" si="5"/>
        <v>4.75</v>
      </c>
      <c r="N130" s="176">
        <f t="shared" si="7"/>
        <v>29.75</v>
      </c>
      <c r="O130" s="38" t="s">
        <v>59</v>
      </c>
      <c r="P130" s="165">
        <v>580048</v>
      </c>
    </row>
    <row r="131" spans="1:16" ht="18.75">
      <c r="A131" s="171">
        <v>127</v>
      </c>
      <c r="B131" s="183" t="s">
        <v>113</v>
      </c>
      <c r="C131" s="173">
        <v>7</v>
      </c>
      <c r="D131" s="174">
        <v>6.75</v>
      </c>
      <c r="E131" s="175">
        <v>4</v>
      </c>
      <c r="F131" s="173">
        <v>8.25</v>
      </c>
      <c r="G131" s="173">
        <v>5.5</v>
      </c>
      <c r="H131" s="173">
        <v>5.75</v>
      </c>
      <c r="I131" s="176">
        <f t="shared" si="4"/>
        <v>6.5</v>
      </c>
      <c r="J131" s="173"/>
      <c r="K131" s="173"/>
      <c r="L131" s="173"/>
      <c r="M131" s="176">
        <f t="shared" si="5"/>
      </c>
      <c r="N131" s="176">
        <f t="shared" si="7"/>
        <v>37.25</v>
      </c>
      <c r="O131" s="38" t="s">
        <v>59</v>
      </c>
      <c r="P131" s="165">
        <v>580055</v>
      </c>
    </row>
    <row r="132" spans="1:16" ht="18.75">
      <c r="A132" s="171">
        <v>128</v>
      </c>
      <c r="B132" s="183" t="s">
        <v>131</v>
      </c>
      <c r="C132" s="173">
        <v>7</v>
      </c>
      <c r="D132" s="174">
        <v>5.5</v>
      </c>
      <c r="E132" s="175">
        <v>4.5</v>
      </c>
      <c r="F132" s="173">
        <v>6</v>
      </c>
      <c r="G132" s="173">
        <v>6.75</v>
      </c>
      <c r="H132" s="173">
        <v>4.75</v>
      </c>
      <c r="I132" s="176">
        <f t="shared" si="4"/>
        <v>5.833333333333333</v>
      </c>
      <c r="J132" s="173"/>
      <c r="K132" s="173"/>
      <c r="L132" s="173"/>
      <c r="M132" s="176">
        <f t="shared" si="5"/>
      </c>
      <c r="N132" s="176">
        <f t="shared" si="7"/>
        <v>34.5</v>
      </c>
      <c r="O132" s="38" t="s">
        <v>59</v>
      </c>
      <c r="P132" s="165">
        <v>580074</v>
      </c>
    </row>
    <row r="133" spans="1:16" ht="18.75">
      <c r="A133" s="171">
        <v>129</v>
      </c>
      <c r="B133" s="183" t="s">
        <v>137</v>
      </c>
      <c r="C133" s="173">
        <v>4.5</v>
      </c>
      <c r="D133" s="174">
        <v>3</v>
      </c>
      <c r="E133" s="175">
        <v>5</v>
      </c>
      <c r="F133" s="173"/>
      <c r="G133" s="173"/>
      <c r="H133" s="173"/>
      <c r="I133" s="176">
        <f aca="true" t="shared" si="8" ref="I133:I196">IF((F133+G133+H133&lt;&gt;0),(F133+G133+H133)/3,"")</f>
      </c>
      <c r="J133" s="173">
        <v>5.5</v>
      </c>
      <c r="K133" s="173">
        <v>7</v>
      </c>
      <c r="L133" s="173">
        <v>8.25</v>
      </c>
      <c r="M133" s="176">
        <f aca="true" t="shared" si="9" ref="M133:M196">IF((J133+K133+L133&lt;&gt;0),(J133+K133+L133)/3,"")</f>
        <v>6.916666666666667</v>
      </c>
      <c r="N133" s="176">
        <f aca="true" t="shared" si="10" ref="N133:N139">C133+D133+E133+F133+G133+H133+J133+K133+L133</f>
        <v>33.25</v>
      </c>
      <c r="O133" s="38" t="s">
        <v>59</v>
      </c>
      <c r="P133" s="165">
        <v>580080</v>
      </c>
    </row>
    <row r="134" spans="1:16" ht="18.75">
      <c r="A134" s="171">
        <v>130</v>
      </c>
      <c r="B134" s="183" t="s">
        <v>141</v>
      </c>
      <c r="C134" s="173">
        <v>6.5</v>
      </c>
      <c r="D134" s="174">
        <v>5</v>
      </c>
      <c r="E134" s="175">
        <v>3</v>
      </c>
      <c r="F134" s="173"/>
      <c r="G134" s="173"/>
      <c r="H134" s="173"/>
      <c r="I134" s="176">
        <f t="shared" si="8"/>
      </c>
      <c r="J134" s="173">
        <v>4.25</v>
      </c>
      <c r="K134" s="173">
        <v>5.75</v>
      </c>
      <c r="L134" s="173">
        <v>7.25</v>
      </c>
      <c r="M134" s="176">
        <f t="shared" si="9"/>
        <v>5.75</v>
      </c>
      <c r="N134" s="176">
        <f t="shared" si="10"/>
        <v>31.75</v>
      </c>
      <c r="O134" s="38" t="s">
        <v>59</v>
      </c>
      <c r="P134" s="165">
        <v>580084</v>
      </c>
    </row>
    <row r="135" spans="1:16" ht="18.75">
      <c r="A135" s="171">
        <v>131</v>
      </c>
      <c r="B135" s="183" t="s">
        <v>150</v>
      </c>
      <c r="C135" s="173">
        <v>4</v>
      </c>
      <c r="D135" s="174">
        <v>4.75</v>
      </c>
      <c r="E135" s="175">
        <v>3.5</v>
      </c>
      <c r="F135" s="173">
        <v>5.25</v>
      </c>
      <c r="G135" s="173">
        <v>4</v>
      </c>
      <c r="H135" s="173">
        <v>6.25</v>
      </c>
      <c r="I135" s="176">
        <f t="shared" si="8"/>
        <v>5.166666666666667</v>
      </c>
      <c r="J135" s="173"/>
      <c r="K135" s="173"/>
      <c r="L135" s="173"/>
      <c r="M135" s="176">
        <f t="shared" si="9"/>
      </c>
      <c r="N135" s="176">
        <f t="shared" si="10"/>
        <v>27.75</v>
      </c>
      <c r="O135" s="38" t="s">
        <v>59</v>
      </c>
      <c r="P135" s="165">
        <v>580093</v>
      </c>
    </row>
    <row r="136" spans="1:16" ht="18.75">
      <c r="A136" s="171">
        <v>132</v>
      </c>
      <c r="B136" s="183" t="s">
        <v>177</v>
      </c>
      <c r="C136" s="173">
        <v>5</v>
      </c>
      <c r="D136" s="174">
        <v>5.75</v>
      </c>
      <c r="E136" s="175">
        <v>2</v>
      </c>
      <c r="F136" s="173">
        <v>7</v>
      </c>
      <c r="G136" s="173">
        <v>3.25</v>
      </c>
      <c r="H136" s="173">
        <v>3.75</v>
      </c>
      <c r="I136" s="176">
        <f t="shared" si="8"/>
        <v>4.666666666666667</v>
      </c>
      <c r="J136" s="173"/>
      <c r="K136" s="173"/>
      <c r="L136" s="173"/>
      <c r="M136" s="176">
        <f t="shared" si="9"/>
      </c>
      <c r="N136" s="176">
        <f t="shared" si="10"/>
        <v>26.75</v>
      </c>
      <c r="O136" s="38" t="s">
        <v>59</v>
      </c>
      <c r="P136" s="165">
        <v>580123</v>
      </c>
    </row>
    <row r="137" spans="1:16" ht="18.75">
      <c r="A137" s="171">
        <v>133</v>
      </c>
      <c r="B137" s="183" t="s">
        <v>179</v>
      </c>
      <c r="C137" s="173">
        <v>5.5</v>
      </c>
      <c r="D137" s="174">
        <v>2.5</v>
      </c>
      <c r="E137" s="175">
        <v>5</v>
      </c>
      <c r="F137" s="173"/>
      <c r="G137" s="173"/>
      <c r="H137" s="173"/>
      <c r="I137" s="176">
        <f t="shared" si="8"/>
      </c>
      <c r="J137" s="173">
        <v>4.25</v>
      </c>
      <c r="K137" s="173">
        <v>5.25</v>
      </c>
      <c r="L137" s="173">
        <v>7.75</v>
      </c>
      <c r="M137" s="176">
        <f t="shared" si="9"/>
        <v>5.75</v>
      </c>
      <c r="N137" s="176">
        <f t="shared" si="10"/>
        <v>30.25</v>
      </c>
      <c r="O137" s="38" t="s">
        <v>59</v>
      </c>
      <c r="P137" s="165">
        <v>580125</v>
      </c>
    </row>
    <row r="138" spans="1:16" ht="18.75">
      <c r="A138" s="171">
        <v>134</v>
      </c>
      <c r="B138" s="183" t="s">
        <v>183</v>
      </c>
      <c r="C138" s="173">
        <v>6.5</v>
      </c>
      <c r="D138" s="174">
        <v>5.5</v>
      </c>
      <c r="E138" s="175">
        <v>4</v>
      </c>
      <c r="F138" s="173">
        <v>6.5</v>
      </c>
      <c r="G138" s="173">
        <v>5.75</v>
      </c>
      <c r="H138" s="173">
        <v>7.5</v>
      </c>
      <c r="I138" s="176">
        <f t="shared" si="8"/>
        <v>6.583333333333333</v>
      </c>
      <c r="J138" s="173"/>
      <c r="K138" s="173"/>
      <c r="L138" s="173"/>
      <c r="M138" s="176">
        <f t="shared" si="9"/>
      </c>
      <c r="N138" s="176">
        <f t="shared" si="10"/>
        <v>35.75</v>
      </c>
      <c r="O138" s="38" t="s">
        <v>59</v>
      </c>
      <c r="P138" s="165">
        <v>580129</v>
      </c>
    </row>
    <row r="139" spans="1:16" ht="18.75">
      <c r="A139" s="171">
        <v>135</v>
      </c>
      <c r="B139" s="183" t="s">
        <v>190</v>
      </c>
      <c r="C139" s="173">
        <v>6.5</v>
      </c>
      <c r="D139" s="174">
        <v>3.5</v>
      </c>
      <c r="E139" s="175">
        <v>3.5</v>
      </c>
      <c r="F139" s="173"/>
      <c r="G139" s="173"/>
      <c r="H139" s="173"/>
      <c r="I139" s="176">
        <f t="shared" si="8"/>
      </c>
      <c r="J139" s="173">
        <v>3.75</v>
      </c>
      <c r="K139" s="173">
        <v>6</v>
      </c>
      <c r="L139" s="173">
        <v>7.5</v>
      </c>
      <c r="M139" s="176">
        <f t="shared" si="9"/>
        <v>5.75</v>
      </c>
      <c r="N139" s="176">
        <f t="shared" si="10"/>
        <v>30.75</v>
      </c>
      <c r="O139" s="38" t="s">
        <v>59</v>
      </c>
      <c r="P139" s="165">
        <v>580136</v>
      </c>
    </row>
    <row r="140" spans="1:16" ht="18.75">
      <c r="A140" s="171">
        <v>136</v>
      </c>
      <c r="B140" s="183" t="s">
        <v>200</v>
      </c>
      <c r="C140" s="173"/>
      <c r="D140" s="174"/>
      <c r="E140" s="175"/>
      <c r="F140" s="173"/>
      <c r="G140" s="173"/>
      <c r="H140" s="173"/>
      <c r="I140" s="176"/>
      <c r="J140" s="173"/>
      <c r="K140" s="173"/>
      <c r="L140" s="173"/>
      <c r="M140" s="176"/>
      <c r="N140" s="176"/>
      <c r="O140" s="38" t="s">
        <v>59</v>
      </c>
      <c r="P140" s="165">
        <v>580146</v>
      </c>
    </row>
    <row r="141" spans="1:16" ht="18.75">
      <c r="A141" s="171">
        <v>137</v>
      </c>
      <c r="B141" s="183" t="s">
        <v>207</v>
      </c>
      <c r="C141" s="173">
        <v>6.5</v>
      </c>
      <c r="D141" s="174">
        <v>3.5</v>
      </c>
      <c r="E141" s="175">
        <v>4</v>
      </c>
      <c r="F141" s="173"/>
      <c r="G141" s="173"/>
      <c r="H141" s="173"/>
      <c r="I141" s="176">
        <f t="shared" si="8"/>
      </c>
      <c r="J141" s="173">
        <v>4.5</v>
      </c>
      <c r="K141" s="173">
        <v>6</v>
      </c>
      <c r="L141" s="173">
        <v>8</v>
      </c>
      <c r="M141" s="176">
        <f t="shared" si="9"/>
        <v>6.166666666666667</v>
      </c>
      <c r="N141" s="176">
        <f aca="true" t="shared" si="11" ref="N141:N171">C141+D141+E141+F141+G141+H141+J141+K141+L141</f>
        <v>32.5</v>
      </c>
      <c r="O141" s="38" t="s">
        <v>59</v>
      </c>
      <c r="P141" s="165">
        <v>580154</v>
      </c>
    </row>
    <row r="142" spans="1:16" ht="18.75">
      <c r="A142" s="171">
        <v>138</v>
      </c>
      <c r="B142" s="183" t="s">
        <v>208</v>
      </c>
      <c r="C142" s="173">
        <v>5</v>
      </c>
      <c r="D142" s="174">
        <v>7.5</v>
      </c>
      <c r="E142" s="175">
        <v>3.5</v>
      </c>
      <c r="F142" s="173"/>
      <c r="G142" s="173"/>
      <c r="H142" s="173"/>
      <c r="I142" s="176">
        <f t="shared" si="8"/>
      </c>
      <c r="J142" s="173">
        <v>4</v>
      </c>
      <c r="K142" s="173">
        <v>5.25</v>
      </c>
      <c r="L142" s="173">
        <v>7.5</v>
      </c>
      <c r="M142" s="176">
        <f t="shared" si="9"/>
        <v>5.583333333333333</v>
      </c>
      <c r="N142" s="176">
        <f t="shared" si="11"/>
        <v>32.75</v>
      </c>
      <c r="O142" s="38" t="s">
        <v>59</v>
      </c>
      <c r="P142" s="165">
        <v>580155</v>
      </c>
    </row>
    <row r="143" spans="1:16" ht="18.75">
      <c r="A143" s="171">
        <v>139</v>
      </c>
      <c r="B143" s="183" t="s">
        <v>211</v>
      </c>
      <c r="C143" s="173">
        <v>6.5</v>
      </c>
      <c r="D143" s="174">
        <v>6.75</v>
      </c>
      <c r="E143" s="175">
        <v>4</v>
      </c>
      <c r="F143" s="173">
        <v>4</v>
      </c>
      <c r="G143" s="173">
        <v>4.5</v>
      </c>
      <c r="H143" s="173">
        <v>4.75</v>
      </c>
      <c r="I143" s="176">
        <f t="shared" si="8"/>
        <v>4.416666666666667</v>
      </c>
      <c r="J143" s="173"/>
      <c r="K143" s="173"/>
      <c r="L143" s="173"/>
      <c r="M143" s="176">
        <f t="shared" si="9"/>
      </c>
      <c r="N143" s="176">
        <f t="shared" si="11"/>
        <v>30.5</v>
      </c>
      <c r="O143" s="38" t="s">
        <v>59</v>
      </c>
      <c r="P143" s="165">
        <v>580158</v>
      </c>
    </row>
    <row r="144" spans="1:16" ht="18.75">
      <c r="A144" s="171">
        <v>140</v>
      </c>
      <c r="B144" s="183" t="s">
        <v>212</v>
      </c>
      <c r="C144" s="173">
        <v>4</v>
      </c>
      <c r="D144" s="174">
        <v>7.75</v>
      </c>
      <c r="E144" s="175">
        <v>5.5</v>
      </c>
      <c r="F144" s="173">
        <v>6.25</v>
      </c>
      <c r="G144" s="173">
        <v>6.5</v>
      </c>
      <c r="H144" s="173">
        <v>3.75</v>
      </c>
      <c r="I144" s="176">
        <f t="shared" si="8"/>
        <v>5.5</v>
      </c>
      <c r="J144" s="173"/>
      <c r="K144" s="173"/>
      <c r="L144" s="173"/>
      <c r="M144" s="176">
        <f t="shared" si="9"/>
      </c>
      <c r="N144" s="176">
        <f t="shared" si="11"/>
        <v>33.75</v>
      </c>
      <c r="O144" s="38" t="s">
        <v>59</v>
      </c>
      <c r="P144" s="165">
        <v>580159</v>
      </c>
    </row>
    <row r="145" spans="1:16" ht="18.75">
      <c r="A145" s="171">
        <v>141</v>
      </c>
      <c r="B145" s="183" t="s">
        <v>228</v>
      </c>
      <c r="C145" s="173">
        <v>6</v>
      </c>
      <c r="D145" s="174">
        <v>5</v>
      </c>
      <c r="E145" s="175">
        <v>7</v>
      </c>
      <c r="F145" s="173"/>
      <c r="G145" s="173"/>
      <c r="H145" s="173"/>
      <c r="I145" s="176">
        <f t="shared" si="8"/>
      </c>
      <c r="J145" s="173">
        <v>5.25</v>
      </c>
      <c r="K145" s="173">
        <v>6.25</v>
      </c>
      <c r="L145" s="173">
        <v>7.75</v>
      </c>
      <c r="M145" s="176">
        <f t="shared" si="9"/>
        <v>6.416666666666667</v>
      </c>
      <c r="N145" s="176">
        <f t="shared" si="11"/>
        <v>37.25</v>
      </c>
      <c r="O145" s="38" t="s">
        <v>59</v>
      </c>
      <c r="P145" s="165">
        <v>580175</v>
      </c>
    </row>
    <row r="146" spans="1:16" ht="18.75">
      <c r="A146" s="171">
        <v>142</v>
      </c>
      <c r="B146" s="183" t="s">
        <v>229</v>
      </c>
      <c r="C146" s="173">
        <v>5</v>
      </c>
      <c r="D146" s="174">
        <v>6.5</v>
      </c>
      <c r="E146" s="175">
        <v>3.5</v>
      </c>
      <c r="F146" s="173">
        <v>5</v>
      </c>
      <c r="G146" s="173">
        <v>6.25</v>
      </c>
      <c r="H146" s="173">
        <v>5</v>
      </c>
      <c r="I146" s="176">
        <f t="shared" si="8"/>
        <v>5.416666666666667</v>
      </c>
      <c r="J146" s="173"/>
      <c r="K146" s="173"/>
      <c r="L146" s="173"/>
      <c r="M146" s="176">
        <f t="shared" si="9"/>
      </c>
      <c r="N146" s="176">
        <f t="shared" si="11"/>
        <v>31.25</v>
      </c>
      <c r="O146" s="38" t="s">
        <v>59</v>
      </c>
      <c r="P146" s="165">
        <v>580176</v>
      </c>
    </row>
    <row r="147" spans="1:16" ht="18.75">
      <c r="A147" s="171">
        <v>143</v>
      </c>
      <c r="B147" s="183" t="s">
        <v>235</v>
      </c>
      <c r="C147" s="173">
        <v>7</v>
      </c>
      <c r="D147" s="174">
        <v>6.5</v>
      </c>
      <c r="E147" s="175">
        <v>4</v>
      </c>
      <c r="F147" s="173">
        <v>5.75</v>
      </c>
      <c r="G147" s="173">
        <v>7.5</v>
      </c>
      <c r="H147" s="173">
        <v>6.25</v>
      </c>
      <c r="I147" s="176">
        <f t="shared" si="8"/>
        <v>6.5</v>
      </c>
      <c r="J147" s="173"/>
      <c r="K147" s="173"/>
      <c r="L147" s="173"/>
      <c r="M147" s="176">
        <f t="shared" si="9"/>
      </c>
      <c r="N147" s="176">
        <f t="shared" si="11"/>
        <v>37</v>
      </c>
      <c r="O147" s="38" t="s">
        <v>59</v>
      </c>
      <c r="P147" s="165">
        <v>580182</v>
      </c>
    </row>
    <row r="148" spans="1:16" ht="18.75">
      <c r="A148" s="171">
        <v>144</v>
      </c>
      <c r="B148" s="183" t="s">
        <v>244</v>
      </c>
      <c r="C148" s="173">
        <v>5.5</v>
      </c>
      <c r="D148" s="174">
        <v>6</v>
      </c>
      <c r="E148" s="175">
        <v>5</v>
      </c>
      <c r="F148" s="173"/>
      <c r="G148" s="173"/>
      <c r="H148" s="173"/>
      <c r="I148" s="176">
        <f t="shared" si="8"/>
      </c>
      <c r="J148" s="173">
        <v>4.25</v>
      </c>
      <c r="K148" s="173">
        <v>5</v>
      </c>
      <c r="L148" s="173">
        <v>6.25</v>
      </c>
      <c r="M148" s="176">
        <f t="shared" si="9"/>
        <v>5.166666666666667</v>
      </c>
      <c r="N148" s="176">
        <f t="shared" si="11"/>
        <v>32</v>
      </c>
      <c r="O148" s="38" t="s">
        <v>59</v>
      </c>
      <c r="P148" s="165">
        <v>580191</v>
      </c>
    </row>
    <row r="149" spans="1:16" ht="18.75">
      <c r="A149" s="171">
        <v>145</v>
      </c>
      <c r="B149" s="183" t="s">
        <v>246</v>
      </c>
      <c r="C149" s="173">
        <v>6.5</v>
      </c>
      <c r="D149" s="174">
        <v>6.75</v>
      </c>
      <c r="E149" s="175">
        <v>4</v>
      </c>
      <c r="F149" s="173"/>
      <c r="G149" s="173"/>
      <c r="H149" s="173"/>
      <c r="I149" s="176">
        <f t="shared" si="8"/>
      </c>
      <c r="J149" s="173">
        <v>3.5</v>
      </c>
      <c r="K149" s="173">
        <v>5.25</v>
      </c>
      <c r="L149" s="173">
        <v>7.25</v>
      </c>
      <c r="M149" s="176">
        <f t="shared" si="9"/>
        <v>5.333333333333333</v>
      </c>
      <c r="N149" s="176">
        <f t="shared" si="11"/>
        <v>33.25</v>
      </c>
      <c r="O149" s="38" t="s">
        <v>59</v>
      </c>
      <c r="P149" s="165">
        <v>580193</v>
      </c>
    </row>
    <row r="150" spans="1:16" ht="18.75">
      <c r="A150" s="171">
        <v>146</v>
      </c>
      <c r="B150" s="183" t="s">
        <v>249</v>
      </c>
      <c r="C150" s="173">
        <v>7</v>
      </c>
      <c r="D150" s="174">
        <v>5.5</v>
      </c>
      <c r="E150" s="175">
        <v>4</v>
      </c>
      <c r="F150" s="173"/>
      <c r="G150" s="173"/>
      <c r="H150" s="173"/>
      <c r="I150" s="176">
        <f t="shared" si="8"/>
      </c>
      <c r="J150" s="173">
        <v>4.25</v>
      </c>
      <c r="K150" s="173">
        <v>6.5</v>
      </c>
      <c r="L150" s="173">
        <v>7.75</v>
      </c>
      <c r="M150" s="176">
        <f t="shared" si="9"/>
        <v>6.166666666666667</v>
      </c>
      <c r="N150" s="176">
        <f t="shared" si="11"/>
        <v>35</v>
      </c>
      <c r="O150" s="38" t="s">
        <v>59</v>
      </c>
      <c r="P150" s="165">
        <v>580196</v>
      </c>
    </row>
    <row r="151" spans="1:16" ht="18.75">
      <c r="A151" s="171">
        <v>147</v>
      </c>
      <c r="B151" s="183" t="s">
        <v>265</v>
      </c>
      <c r="C151" s="173">
        <v>6</v>
      </c>
      <c r="D151" s="174">
        <v>4.75</v>
      </c>
      <c r="E151" s="175">
        <v>4.5</v>
      </c>
      <c r="F151" s="173"/>
      <c r="G151" s="173"/>
      <c r="H151" s="173"/>
      <c r="I151" s="176">
        <f t="shared" si="8"/>
      </c>
      <c r="J151" s="173">
        <v>5.25</v>
      </c>
      <c r="K151" s="173">
        <v>7</v>
      </c>
      <c r="L151" s="173">
        <v>8.5</v>
      </c>
      <c r="M151" s="176">
        <f t="shared" si="9"/>
        <v>6.916666666666667</v>
      </c>
      <c r="N151" s="176">
        <f t="shared" si="11"/>
        <v>36</v>
      </c>
      <c r="O151" s="38" t="s">
        <v>59</v>
      </c>
      <c r="P151" s="165">
        <v>580213</v>
      </c>
    </row>
    <row r="152" spans="1:16" ht="18.75">
      <c r="A152" s="171">
        <v>148</v>
      </c>
      <c r="B152" s="183" t="s">
        <v>276</v>
      </c>
      <c r="C152" s="173">
        <v>5</v>
      </c>
      <c r="D152" s="174">
        <v>3.75</v>
      </c>
      <c r="E152" s="175">
        <v>3.5</v>
      </c>
      <c r="F152" s="173">
        <v>5.75</v>
      </c>
      <c r="G152" s="173">
        <v>5.5</v>
      </c>
      <c r="H152" s="173">
        <v>4.5</v>
      </c>
      <c r="I152" s="176">
        <f t="shared" si="8"/>
        <v>5.25</v>
      </c>
      <c r="J152" s="173"/>
      <c r="K152" s="173"/>
      <c r="L152" s="173"/>
      <c r="M152" s="176">
        <f t="shared" si="9"/>
      </c>
      <c r="N152" s="176">
        <f t="shared" si="11"/>
        <v>28</v>
      </c>
      <c r="O152" s="38" t="s">
        <v>59</v>
      </c>
      <c r="P152" s="165">
        <v>580224</v>
      </c>
    </row>
    <row r="153" spans="1:16" ht="18.75">
      <c r="A153" s="171">
        <v>149</v>
      </c>
      <c r="B153" s="183" t="s">
        <v>289</v>
      </c>
      <c r="C153" s="173">
        <v>5.5</v>
      </c>
      <c r="D153" s="174">
        <v>6.5</v>
      </c>
      <c r="E153" s="175">
        <v>4.5</v>
      </c>
      <c r="F153" s="173"/>
      <c r="G153" s="173"/>
      <c r="H153" s="173"/>
      <c r="I153" s="176">
        <f t="shared" si="8"/>
      </c>
      <c r="J153" s="173">
        <v>4.25</v>
      </c>
      <c r="K153" s="173">
        <v>4.75</v>
      </c>
      <c r="L153" s="173">
        <v>6.75</v>
      </c>
      <c r="M153" s="176">
        <f t="shared" si="9"/>
        <v>5.25</v>
      </c>
      <c r="N153" s="176">
        <f t="shared" si="11"/>
        <v>32.25</v>
      </c>
      <c r="O153" s="38" t="s">
        <v>59</v>
      </c>
      <c r="P153" s="165">
        <v>580239</v>
      </c>
    </row>
    <row r="154" spans="1:16" ht="18.75">
      <c r="A154" s="171">
        <v>150</v>
      </c>
      <c r="B154" s="183" t="s">
        <v>301</v>
      </c>
      <c r="C154" s="173">
        <v>4.5</v>
      </c>
      <c r="D154" s="174">
        <v>6.25</v>
      </c>
      <c r="E154" s="175">
        <v>5</v>
      </c>
      <c r="F154" s="173">
        <v>7.5</v>
      </c>
      <c r="G154" s="173">
        <v>7</v>
      </c>
      <c r="H154" s="173">
        <v>4.75</v>
      </c>
      <c r="I154" s="176">
        <f t="shared" si="8"/>
        <v>6.416666666666667</v>
      </c>
      <c r="J154" s="173"/>
      <c r="K154" s="173"/>
      <c r="L154" s="173"/>
      <c r="M154" s="176">
        <f t="shared" si="9"/>
      </c>
      <c r="N154" s="176">
        <f t="shared" si="11"/>
        <v>35</v>
      </c>
      <c r="O154" s="38" t="s">
        <v>59</v>
      </c>
      <c r="P154" s="165">
        <v>580251</v>
      </c>
    </row>
    <row r="155" spans="1:16" ht="18.75">
      <c r="A155" s="171">
        <v>151</v>
      </c>
      <c r="B155" s="183" t="s">
        <v>316</v>
      </c>
      <c r="C155" s="173">
        <v>6</v>
      </c>
      <c r="D155" s="174">
        <v>5.5</v>
      </c>
      <c r="E155" s="175">
        <v>4</v>
      </c>
      <c r="F155" s="173">
        <v>6.5</v>
      </c>
      <c r="G155" s="173">
        <v>6.75</v>
      </c>
      <c r="H155" s="173">
        <v>4.75</v>
      </c>
      <c r="I155" s="176">
        <f t="shared" si="8"/>
        <v>6</v>
      </c>
      <c r="J155" s="173"/>
      <c r="K155" s="173"/>
      <c r="L155" s="173"/>
      <c r="M155" s="176">
        <f t="shared" si="9"/>
      </c>
      <c r="N155" s="176">
        <f t="shared" si="11"/>
        <v>33.5</v>
      </c>
      <c r="O155" s="38" t="s">
        <v>59</v>
      </c>
      <c r="P155" s="165">
        <v>580267</v>
      </c>
    </row>
    <row r="156" spans="1:16" ht="18.75">
      <c r="A156" s="171">
        <v>152</v>
      </c>
      <c r="B156" s="183" t="s">
        <v>317</v>
      </c>
      <c r="C156" s="173">
        <v>6</v>
      </c>
      <c r="D156" s="174">
        <v>6.25</v>
      </c>
      <c r="E156" s="175">
        <v>4</v>
      </c>
      <c r="F156" s="173">
        <v>7</v>
      </c>
      <c r="G156" s="173">
        <v>8.25</v>
      </c>
      <c r="H156" s="173">
        <v>5.25</v>
      </c>
      <c r="I156" s="176">
        <f t="shared" si="8"/>
        <v>6.833333333333333</v>
      </c>
      <c r="J156" s="173"/>
      <c r="K156" s="173"/>
      <c r="L156" s="173"/>
      <c r="M156" s="176">
        <f t="shared" si="9"/>
      </c>
      <c r="N156" s="176">
        <f t="shared" si="11"/>
        <v>36.75</v>
      </c>
      <c r="O156" s="38" t="s">
        <v>59</v>
      </c>
      <c r="P156" s="165">
        <v>580268</v>
      </c>
    </row>
    <row r="157" spans="1:16" ht="18.75">
      <c r="A157" s="171">
        <v>153</v>
      </c>
      <c r="B157" s="183" t="s">
        <v>66</v>
      </c>
      <c r="C157" s="173">
        <v>5.5</v>
      </c>
      <c r="D157" s="174">
        <v>3.75</v>
      </c>
      <c r="E157" s="175">
        <v>6.5</v>
      </c>
      <c r="F157" s="173">
        <v>5</v>
      </c>
      <c r="G157" s="173">
        <v>4.25</v>
      </c>
      <c r="H157" s="173">
        <v>4.5</v>
      </c>
      <c r="I157" s="176">
        <f t="shared" si="8"/>
        <v>4.583333333333333</v>
      </c>
      <c r="J157" s="173"/>
      <c r="K157" s="173"/>
      <c r="L157" s="173"/>
      <c r="M157" s="176">
        <f t="shared" si="9"/>
      </c>
      <c r="N157" s="176">
        <f t="shared" si="11"/>
        <v>29.5</v>
      </c>
      <c r="O157" s="38" t="s">
        <v>67</v>
      </c>
      <c r="P157" s="165">
        <v>580010</v>
      </c>
    </row>
    <row r="158" spans="1:16" ht="18.75">
      <c r="A158" s="171">
        <v>154</v>
      </c>
      <c r="B158" s="183" t="s">
        <v>69</v>
      </c>
      <c r="C158" s="173">
        <v>7</v>
      </c>
      <c r="D158" s="174">
        <v>3.75</v>
      </c>
      <c r="E158" s="175">
        <v>4</v>
      </c>
      <c r="F158" s="173"/>
      <c r="G158" s="173"/>
      <c r="H158" s="173"/>
      <c r="I158" s="176">
        <f t="shared" si="8"/>
      </c>
      <c r="J158" s="173">
        <v>5.25</v>
      </c>
      <c r="K158" s="173">
        <v>6</v>
      </c>
      <c r="L158" s="173">
        <v>8</v>
      </c>
      <c r="M158" s="176">
        <f t="shared" si="9"/>
        <v>6.416666666666667</v>
      </c>
      <c r="N158" s="176">
        <f t="shared" si="11"/>
        <v>34</v>
      </c>
      <c r="O158" s="38" t="s">
        <v>67</v>
      </c>
      <c r="P158" s="165">
        <v>580012</v>
      </c>
    </row>
    <row r="159" spans="1:16" ht="18.75">
      <c r="A159" s="171">
        <v>155</v>
      </c>
      <c r="B159" s="183" t="s">
        <v>76</v>
      </c>
      <c r="C159" s="173">
        <v>5</v>
      </c>
      <c r="D159" s="174">
        <v>3.25</v>
      </c>
      <c r="E159" s="175">
        <v>4.5</v>
      </c>
      <c r="F159" s="173"/>
      <c r="G159" s="173"/>
      <c r="H159" s="173"/>
      <c r="I159" s="176">
        <f t="shared" si="8"/>
      </c>
      <c r="J159" s="173">
        <v>4.75</v>
      </c>
      <c r="K159" s="173">
        <v>5.25</v>
      </c>
      <c r="L159" s="173">
        <v>6.25</v>
      </c>
      <c r="M159" s="176">
        <f t="shared" si="9"/>
        <v>5.416666666666667</v>
      </c>
      <c r="N159" s="176">
        <f t="shared" si="11"/>
        <v>29</v>
      </c>
      <c r="O159" s="38" t="s">
        <v>67</v>
      </c>
      <c r="P159" s="165">
        <v>580018</v>
      </c>
    </row>
    <row r="160" spans="1:16" ht="18.75">
      <c r="A160" s="171">
        <v>156</v>
      </c>
      <c r="B160" s="183" t="s">
        <v>79</v>
      </c>
      <c r="C160" s="173">
        <v>4</v>
      </c>
      <c r="D160" s="174">
        <v>3.5</v>
      </c>
      <c r="E160" s="175">
        <v>3</v>
      </c>
      <c r="F160" s="173"/>
      <c r="G160" s="173"/>
      <c r="H160" s="173"/>
      <c r="I160" s="176">
        <f t="shared" si="8"/>
      </c>
      <c r="J160" s="173">
        <v>5</v>
      </c>
      <c r="K160" s="173">
        <v>5.75</v>
      </c>
      <c r="L160" s="173">
        <v>6.75</v>
      </c>
      <c r="M160" s="176">
        <f t="shared" si="9"/>
        <v>5.833333333333333</v>
      </c>
      <c r="N160" s="176">
        <f t="shared" si="11"/>
        <v>28</v>
      </c>
      <c r="O160" s="38" t="s">
        <v>67</v>
      </c>
      <c r="P160" s="165">
        <v>580021</v>
      </c>
    </row>
    <row r="161" spans="1:16" ht="18.75">
      <c r="A161" s="171">
        <v>157</v>
      </c>
      <c r="B161" s="183" t="s">
        <v>100</v>
      </c>
      <c r="C161" s="173">
        <v>7</v>
      </c>
      <c r="D161" s="174">
        <v>7.25</v>
      </c>
      <c r="E161" s="175">
        <v>4.5</v>
      </c>
      <c r="F161" s="173">
        <v>4.75</v>
      </c>
      <c r="G161" s="173">
        <v>5</v>
      </c>
      <c r="H161" s="173">
        <v>6.25</v>
      </c>
      <c r="I161" s="176">
        <f t="shared" si="8"/>
        <v>5.333333333333333</v>
      </c>
      <c r="J161" s="173"/>
      <c r="K161" s="173"/>
      <c r="L161" s="173"/>
      <c r="M161" s="176">
        <f t="shared" si="9"/>
      </c>
      <c r="N161" s="176">
        <f t="shared" si="11"/>
        <v>34.75</v>
      </c>
      <c r="O161" s="38" t="s">
        <v>67</v>
      </c>
      <c r="P161" s="165">
        <v>580042</v>
      </c>
    </row>
    <row r="162" spans="1:16" ht="18.75">
      <c r="A162" s="171">
        <v>158</v>
      </c>
      <c r="B162" s="183" t="s">
        <v>105</v>
      </c>
      <c r="C162" s="173">
        <v>5.5</v>
      </c>
      <c r="D162" s="174">
        <v>4.5</v>
      </c>
      <c r="E162" s="175">
        <v>4</v>
      </c>
      <c r="F162" s="173"/>
      <c r="G162" s="173"/>
      <c r="H162" s="173"/>
      <c r="I162" s="176">
        <f t="shared" si="8"/>
      </c>
      <c r="J162" s="173">
        <v>6</v>
      </c>
      <c r="K162" s="173">
        <v>6.25</v>
      </c>
      <c r="L162" s="173">
        <v>7.5</v>
      </c>
      <c r="M162" s="176">
        <f t="shared" si="9"/>
        <v>6.583333333333333</v>
      </c>
      <c r="N162" s="176">
        <f t="shared" si="11"/>
        <v>33.75</v>
      </c>
      <c r="O162" s="38" t="s">
        <v>67</v>
      </c>
      <c r="P162" s="165">
        <v>580047</v>
      </c>
    </row>
    <row r="163" spans="1:16" ht="18.75">
      <c r="A163" s="171">
        <v>159</v>
      </c>
      <c r="B163" s="183" t="s">
        <v>139</v>
      </c>
      <c r="C163" s="173">
        <v>4.5</v>
      </c>
      <c r="D163" s="174">
        <v>2.75</v>
      </c>
      <c r="E163" s="175">
        <v>3.5</v>
      </c>
      <c r="F163" s="173"/>
      <c r="G163" s="173"/>
      <c r="H163" s="173"/>
      <c r="I163" s="176">
        <f t="shared" si="8"/>
      </c>
      <c r="J163" s="173">
        <v>3.75</v>
      </c>
      <c r="K163" s="173">
        <v>5</v>
      </c>
      <c r="L163" s="173">
        <v>6</v>
      </c>
      <c r="M163" s="176">
        <f t="shared" si="9"/>
        <v>4.916666666666667</v>
      </c>
      <c r="N163" s="176">
        <f t="shared" si="11"/>
        <v>25.5</v>
      </c>
      <c r="O163" s="38" t="s">
        <v>67</v>
      </c>
      <c r="P163" s="165">
        <v>580082</v>
      </c>
    </row>
    <row r="164" spans="1:16" ht="18.75">
      <c r="A164" s="171">
        <v>160</v>
      </c>
      <c r="B164" s="183" t="s">
        <v>146</v>
      </c>
      <c r="C164" s="173">
        <v>6</v>
      </c>
      <c r="D164" s="174">
        <v>6</v>
      </c>
      <c r="E164" s="175">
        <v>3</v>
      </c>
      <c r="F164" s="173"/>
      <c r="G164" s="173"/>
      <c r="H164" s="173"/>
      <c r="I164" s="176">
        <f t="shared" si="8"/>
      </c>
      <c r="J164" s="173">
        <v>3.25</v>
      </c>
      <c r="K164" s="173">
        <v>4.5</v>
      </c>
      <c r="L164" s="173">
        <v>5</v>
      </c>
      <c r="M164" s="176">
        <f t="shared" si="9"/>
        <v>4.25</v>
      </c>
      <c r="N164" s="176">
        <f t="shared" si="11"/>
        <v>27.75</v>
      </c>
      <c r="O164" s="38" t="s">
        <v>67</v>
      </c>
      <c r="P164" s="165">
        <v>580089</v>
      </c>
    </row>
    <row r="165" spans="1:16" ht="18.75">
      <c r="A165" s="171">
        <v>161</v>
      </c>
      <c r="B165" s="183" t="s">
        <v>162</v>
      </c>
      <c r="C165" s="173">
        <v>4</v>
      </c>
      <c r="D165" s="174">
        <v>5.25</v>
      </c>
      <c r="E165" s="175">
        <v>3.5</v>
      </c>
      <c r="F165" s="173">
        <v>2.25</v>
      </c>
      <c r="G165" s="173">
        <v>3</v>
      </c>
      <c r="H165" s="173">
        <v>3</v>
      </c>
      <c r="I165" s="176">
        <f t="shared" si="8"/>
        <v>2.75</v>
      </c>
      <c r="J165" s="173"/>
      <c r="K165" s="173"/>
      <c r="L165" s="173"/>
      <c r="M165" s="176">
        <f t="shared" si="9"/>
      </c>
      <c r="N165" s="176">
        <f t="shared" si="11"/>
        <v>21</v>
      </c>
      <c r="O165" s="38" t="s">
        <v>67</v>
      </c>
      <c r="P165" s="165">
        <v>580108</v>
      </c>
    </row>
    <row r="166" spans="1:16" ht="18.75">
      <c r="A166" s="171">
        <v>162</v>
      </c>
      <c r="B166" s="183" t="s">
        <v>171</v>
      </c>
      <c r="C166" s="173">
        <v>7</v>
      </c>
      <c r="D166" s="174">
        <v>2.75</v>
      </c>
      <c r="E166" s="175">
        <v>3</v>
      </c>
      <c r="F166" s="173"/>
      <c r="G166" s="173"/>
      <c r="H166" s="173"/>
      <c r="I166" s="176">
        <f t="shared" si="8"/>
      </c>
      <c r="J166" s="173">
        <v>5</v>
      </c>
      <c r="K166" s="173">
        <v>6.25</v>
      </c>
      <c r="L166" s="173">
        <v>7.25</v>
      </c>
      <c r="M166" s="176">
        <f t="shared" si="9"/>
        <v>6.166666666666667</v>
      </c>
      <c r="N166" s="176">
        <f t="shared" si="11"/>
        <v>31.25</v>
      </c>
      <c r="O166" s="38" t="s">
        <v>67</v>
      </c>
      <c r="P166" s="165">
        <v>580117</v>
      </c>
    </row>
    <row r="167" spans="1:16" ht="18.75">
      <c r="A167" s="171">
        <v>163</v>
      </c>
      <c r="B167" s="183" t="s">
        <v>173</v>
      </c>
      <c r="C167" s="173">
        <v>5</v>
      </c>
      <c r="D167" s="174">
        <v>3.5</v>
      </c>
      <c r="E167" s="175">
        <v>3</v>
      </c>
      <c r="F167" s="173"/>
      <c r="G167" s="173"/>
      <c r="H167" s="173"/>
      <c r="I167" s="176">
        <f t="shared" si="8"/>
      </c>
      <c r="J167" s="173">
        <v>4.25</v>
      </c>
      <c r="K167" s="173">
        <v>6.25</v>
      </c>
      <c r="L167" s="173">
        <v>7.75</v>
      </c>
      <c r="M167" s="176">
        <f t="shared" si="9"/>
        <v>6.083333333333333</v>
      </c>
      <c r="N167" s="176">
        <f t="shared" si="11"/>
        <v>29.75</v>
      </c>
      <c r="O167" s="38" t="s">
        <v>67</v>
      </c>
      <c r="P167" s="165">
        <v>580119</v>
      </c>
    </row>
    <row r="168" spans="1:16" ht="18.75">
      <c r="A168" s="171">
        <v>164</v>
      </c>
      <c r="B168" s="183" t="s">
        <v>187</v>
      </c>
      <c r="C168" s="173">
        <v>6.5</v>
      </c>
      <c r="D168" s="174">
        <v>4</v>
      </c>
      <c r="E168" s="175">
        <v>4</v>
      </c>
      <c r="F168" s="173"/>
      <c r="G168" s="173"/>
      <c r="H168" s="173"/>
      <c r="I168" s="176">
        <f t="shared" si="8"/>
      </c>
      <c r="J168" s="173">
        <v>4</v>
      </c>
      <c r="K168" s="173">
        <v>6.25</v>
      </c>
      <c r="L168" s="173">
        <v>7.25</v>
      </c>
      <c r="M168" s="176">
        <f t="shared" si="9"/>
        <v>5.833333333333333</v>
      </c>
      <c r="N168" s="176">
        <f t="shared" si="11"/>
        <v>32</v>
      </c>
      <c r="O168" s="38" t="s">
        <v>67</v>
      </c>
      <c r="P168" s="165">
        <v>580133</v>
      </c>
    </row>
    <row r="169" spans="1:16" ht="18.75">
      <c r="A169" s="171">
        <v>165</v>
      </c>
      <c r="B169" s="183" t="s">
        <v>217</v>
      </c>
      <c r="C169" s="173">
        <v>6.5</v>
      </c>
      <c r="D169" s="174">
        <v>5.5</v>
      </c>
      <c r="E169" s="175">
        <v>3.5</v>
      </c>
      <c r="F169" s="173"/>
      <c r="G169" s="173"/>
      <c r="H169" s="173"/>
      <c r="I169" s="176">
        <f t="shared" si="8"/>
      </c>
      <c r="J169" s="173">
        <v>4.5</v>
      </c>
      <c r="K169" s="173">
        <v>5</v>
      </c>
      <c r="L169" s="173">
        <v>7</v>
      </c>
      <c r="M169" s="176">
        <f t="shared" si="9"/>
        <v>5.5</v>
      </c>
      <c r="N169" s="176">
        <f t="shared" si="11"/>
        <v>32</v>
      </c>
      <c r="O169" s="38" t="s">
        <v>67</v>
      </c>
      <c r="P169" s="165">
        <v>580164</v>
      </c>
    </row>
    <row r="170" spans="1:16" ht="18.75">
      <c r="A170" s="171">
        <v>166</v>
      </c>
      <c r="B170" s="183" t="s">
        <v>221</v>
      </c>
      <c r="C170" s="173">
        <v>6.5</v>
      </c>
      <c r="D170" s="174">
        <v>6.75</v>
      </c>
      <c r="E170" s="175">
        <v>3</v>
      </c>
      <c r="F170" s="173"/>
      <c r="G170" s="173"/>
      <c r="H170" s="173"/>
      <c r="I170" s="176">
        <f t="shared" si="8"/>
      </c>
      <c r="J170" s="173">
        <v>4.75</v>
      </c>
      <c r="K170" s="173">
        <v>6</v>
      </c>
      <c r="L170" s="173">
        <v>7.25</v>
      </c>
      <c r="M170" s="176">
        <f t="shared" si="9"/>
        <v>6</v>
      </c>
      <c r="N170" s="176">
        <f t="shared" si="11"/>
        <v>34.25</v>
      </c>
      <c r="O170" s="38" t="s">
        <v>67</v>
      </c>
      <c r="P170" s="165">
        <v>580168</v>
      </c>
    </row>
    <row r="171" spans="1:16" ht="18.75">
      <c r="A171" s="171">
        <v>167</v>
      </c>
      <c r="B171" s="183" t="s">
        <v>225</v>
      </c>
      <c r="C171" s="173">
        <v>7</v>
      </c>
      <c r="D171" s="174">
        <v>5.25</v>
      </c>
      <c r="E171" s="175">
        <v>4.5</v>
      </c>
      <c r="F171" s="173"/>
      <c r="G171" s="173"/>
      <c r="H171" s="173"/>
      <c r="I171" s="176">
        <f t="shared" si="8"/>
      </c>
      <c r="J171" s="173">
        <v>4</v>
      </c>
      <c r="K171" s="173">
        <v>5.75</v>
      </c>
      <c r="L171" s="173">
        <v>6.25</v>
      </c>
      <c r="M171" s="176">
        <f t="shared" si="9"/>
        <v>5.333333333333333</v>
      </c>
      <c r="N171" s="176">
        <f t="shared" si="11"/>
        <v>32.75</v>
      </c>
      <c r="O171" s="38" t="s">
        <v>67</v>
      </c>
      <c r="P171" s="165">
        <v>580172</v>
      </c>
    </row>
    <row r="172" spans="1:16" ht="18.75">
      <c r="A172" s="171">
        <v>168</v>
      </c>
      <c r="B172" s="183" t="s">
        <v>230</v>
      </c>
      <c r="C172" s="173">
        <v>5</v>
      </c>
      <c r="D172" s="174">
        <v>6.75</v>
      </c>
      <c r="E172" s="175">
        <v>3.5</v>
      </c>
      <c r="F172" s="173"/>
      <c r="G172" s="173"/>
      <c r="H172" s="173"/>
      <c r="I172" s="176">
        <f t="shared" si="8"/>
      </c>
      <c r="J172" s="173">
        <v>4</v>
      </c>
      <c r="K172" s="173">
        <v>5.25</v>
      </c>
      <c r="L172" s="173">
        <v>7.75</v>
      </c>
      <c r="M172" s="176">
        <f t="shared" si="9"/>
        <v>5.666666666666667</v>
      </c>
      <c r="N172" s="176">
        <f aca="true" t="shared" si="12" ref="N172:N203">C172+D172+E172+F172+G172+H172+J172+K172+L172</f>
        <v>32.25</v>
      </c>
      <c r="O172" s="38" t="s">
        <v>67</v>
      </c>
      <c r="P172" s="165">
        <v>580177</v>
      </c>
    </row>
    <row r="173" spans="1:16" ht="18.75">
      <c r="A173" s="171">
        <v>169</v>
      </c>
      <c r="B173" s="183" t="s">
        <v>240</v>
      </c>
      <c r="C173" s="173">
        <v>5</v>
      </c>
      <c r="D173" s="174">
        <v>6.5</v>
      </c>
      <c r="E173" s="175">
        <v>3</v>
      </c>
      <c r="F173" s="173"/>
      <c r="G173" s="173"/>
      <c r="H173" s="173"/>
      <c r="I173" s="176">
        <f t="shared" si="8"/>
      </c>
      <c r="J173" s="173">
        <v>2.75</v>
      </c>
      <c r="K173" s="173">
        <v>3.75</v>
      </c>
      <c r="L173" s="173">
        <v>6</v>
      </c>
      <c r="M173" s="176">
        <f t="shared" si="9"/>
        <v>4.166666666666667</v>
      </c>
      <c r="N173" s="176">
        <f t="shared" si="12"/>
        <v>27</v>
      </c>
      <c r="O173" s="38" t="s">
        <v>67</v>
      </c>
      <c r="P173" s="165">
        <v>580187</v>
      </c>
    </row>
    <row r="174" spans="1:16" ht="18.75">
      <c r="A174" s="171">
        <v>170</v>
      </c>
      <c r="B174" s="183" t="s">
        <v>241</v>
      </c>
      <c r="C174" s="173">
        <v>5.5</v>
      </c>
      <c r="D174" s="174">
        <v>2.5</v>
      </c>
      <c r="E174" s="175">
        <v>3.5</v>
      </c>
      <c r="F174" s="173">
        <v>3.75</v>
      </c>
      <c r="G174" s="173">
        <v>4.5</v>
      </c>
      <c r="H174" s="173">
        <v>4.5</v>
      </c>
      <c r="I174" s="176">
        <f t="shared" si="8"/>
        <v>4.25</v>
      </c>
      <c r="J174" s="173"/>
      <c r="K174" s="173"/>
      <c r="L174" s="173"/>
      <c r="M174" s="176">
        <f t="shared" si="9"/>
      </c>
      <c r="N174" s="176">
        <f t="shared" si="12"/>
        <v>24.25</v>
      </c>
      <c r="O174" s="38" t="s">
        <v>67</v>
      </c>
      <c r="P174" s="165">
        <v>580188</v>
      </c>
    </row>
    <row r="175" spans="1:16" ht="18.75">
      <c r="A175" s="171">
        <v>171</v>
      </c>
      <c r="B175" s="183" t="s">
        <v>252</v>
      </c>
      <c r="C175" s="173">
        <v>5</v>
      </c>
      <c r="D175" s="174">
        <v>5.25</v>
      </c>
      <c r="E175" s="175">
        <v>4.5</v>
      </c>
      <c r="F175" s="173">
        <v>6.25</v>
      </c>
      <c r="G175" s="173">
        <v>4.75</v>
      </c>
      <c r="H175" s="173">
        <v>3.25</v>
      </c>
      <c r="I175" s="176">
        <f t="shared" si="8"/>
        <v>4.75</v>
      </c>
      <c r="J175" s="173"/>
      <c r="K175" s="173"/>
      <c r="L175" s="173"/>
      <c r="M175" s="176">
        <f t="shared" si="9"/>
      </c>
      <c r="N175" s="176">
        <f t="shared" si="12"/>
        <v>29</v>
      </c>
      <c r="O175" s="38" t="s">
        <v>67</v>
      </c>
      <c r="P175" s="165">
        <v>580199</v>
      </c>
    </row>
    <row r="176" spans="1:16" ht="18.75">
      <c r="A176" s="171">
        <v>172</v>
      </c>
      <c r="B176" s="183" t="s">
        <v>254</v>
      </c>
      <c r="C176" s="173">
        <v>5</v>
      </c>
      <c r="D176" s="174">
        <v>3.75</v>
      </c>
      <c r="E176" s="175">
        <v>4.5</v>
      </c>
      <c r="F176" s="173"/>
      <c r="G176" s="173"/>
      <c r="H176" s="173"/>
      <c r="I176" s="176">
        <f t="shared" si="8"/>
      </c>
      <c r="J176" s="173">
        <v>5.5</v>
      </c>
      <c r="K176" s="173">
        <v>6</v>
      </c>
      <c r="L176" s="173">
        <v>8</v>
      </c>
      <c r="M176" s="176">
        <f t="shared" si="9"/>
        <v>6.5</v>
      </c>
      <c r="N176" s="176">
        <f t="shared" si="12"/>
        <v>32.75</v>
      </c>
      <c r="O176" s="38" t="s">
        <v>67</v>
      </c>
      <c r="P176" s="165">
        <v>580201</v>
      </c>
    </row>
    <row r="177" spans="1:16" ht="18.75">
      <c r="A177" s="171">
        <v>173</v>
      </c>
      <c r="B177" s="183" t="s">
        <v>259</v>
      </c>
      <c r="C177" s="173">
        <v>3</v>
      </c>
      <c r="D177" s="174">
        <v>5</v>
      </c>
      <c r="E177" s="175">
        <v>3</v>
      </c>
      <c r="F177" s="173"/>
      <c r="G177" s="173"/>
      <c r="H177" s="173"/>
      <c r="I177" s="176">
        <f t="shared" si="8"/>
      </c>
      <c r="J177" s="173">
        <v>3</v>
      </c>
      <c r="K177" s="173">
        <v>5.25</v>
      </c>
      <c r="L177" s="173">
        <v>5.5</v>
      </c>
      <c r="M177" s="176">
        <f t="shared" si="9"/>
        <v>4.583333333333333</v>
      </c>
      <c r="N177" s="176">
        <f t="shared" si="12"/>
        <v>24.75</v>
      </c>
      <c r="O177" s="38" t="s">
        <v>67</v>
      </c>
      <c r="P177" s="165">
        <v>580207</v>
      </c>
    </row>
    <row r="178" spans="1:16" ht="18.75">
      <c r="A178" s="171">
        <v>174</v>
      </c>
      <c r="B178" s="183" t="s">
        <v>262</v>
      </c>
      <c r="C178" s="173">
        <v>5</v>
      </c>
      <c r="D178" s="174">
        <v>4</v>
      </c>
      <c r="E178" s="175">
        <v>4</v>
      </c>
      <c r="F178" s="173"/>
      <c r="G178" s="173"/>
      <c r="H178" s="173"/>
      <c r="I178" s="176">
        <f t="shared" si="8"/>
      </c>
      <c r="J178" s="173">
        <v>3.75</v>
      </c>
      <c r="K178" s="173">
        <v>5.25</v>
      </c>
      <c r="L178" s="173">
        <v>7.75</v>
      </c>
      <c r="M178" s="176">
        <f t="shared" si="9"/>
        <v>5.583333333333333</v>
      </c>
      <c r="N178" s="176">
        <f t="shared" si="12"/>
        <v>29.75</v>
      </c>
      <c r="O178" s="38" t="s">
        <v>67</v>
      </c>
      <c r="P178" s="165">
        <v>580210</v>
      </c>
    </row>
    <row r="179" spans="1:16" ht="18.75">
      <c r="A179" s="171">
        <v>175</v>
      </c>
      <c r="B179" s="183" t="s">
        <v>263</v>
      </c>
      <c r="C179" s="173">
        <v>2.5</v>
      </c>
      <c r="D179" s="174">
        <v>4</v>
      </c>
      <c r="E179" s="175">
        <v>4.5</v>
      </c>
      <c r="F179" s="173"/>
      <c r="G179" s="173"/>
      <c r="H179" s="173"/>
      <c r="I179" s="176">
        <f t="shared" si="8"/>
      </c>
      <c r="J179" s="173">
        <v>3.75</v>
      </c>
      <c r="K179" s="173">
        <v>5</v>
      </c>
      <c r="L179" s="173">
        <v>7.25</v>
      </c>
      <c r="M179" s="176">
        <f t="shared" si="9"/>
        <v>5.333333333333333</v>
      </c>
      <c r="N179" s="176">
        <f t="shared" si="12"/>
        <v>27</v>
      </c>
      <c r="O179" s="38" t="s">
        <v>67</v>
      </c>
      <c r="P179" s="165">
        <v>580211</v>
      </c>
    </row>
    <row r="180" spans="1:16" ht="18.75">
      <c r="A180" s="171">
        <v>176</v>
      </c>
      <c r="B180" s="183" t="s">
        <v>268</v>
      </c>
      <c r="C180" s="173">
        <v>4.5</v>
      </c>
      <c r="D180" s="174">
        <v>3.5</v>
      </c>
      <c r="E180" s="175">
        <v>3.5</v>
      </c>
      <c r="F180" s="173"/>
      <c r="G180" s="173"/>
      <c r="H180" s="173"/>
      <c r="I180" s="176">
        <f t="shared" si="8"/>
      </c>
      <c r="J180" s="173">
        <v>4</v>
      </c>
      <c r="K180" s="173">
        <v>5.75</v>
      </c>
      <c r="L180" s="173">
        <v>7</v>
      </c>
      <c r="M180" s="176">
        <f t="shared" si="9"/>
        <v>5.583333333333333</v>
      </c>
      <c r="N180" s="176">
        <f t="shared" si="12"/>
        <v>28.25</v>
      </c>
      <c r="O180" s="38" t="s">
        <v>67</v>
      </c>
      <c r="P180" s="165">
        <v>580216</v>
      </c>
    </row>
    <row r="181" spans="1:16" ht="18.75">
      <c r="A181" s="171">
        <v>177</v>
      </c>
      <c r="B181" s="183" t="s">
        <v>275</v>
      </c>
      <c r="C181" s="173">
        <v>6</v>
      </c>
      <c r="D181" s="174">
        <v>5.75</v>
      </c>
      <c r="E181" s="175">
        <v>4</v>
      </c>
      <c r="F181" s="173">
        <v>5.25</v>
      </c>
      <c r="G181" s="173">
        <v>5</v>
      </c>
      <c r="H181" s="173">
        <v>4.5</v>
      </c>
      <c r="I181" s="176">
        <f t="shared" si="8"/>
        <v>4.916666666666667</v>
      </c>
      <c r="J181" s="173"/>
      <c r="K181" s="173"/>
      <c r="L181" s="173"/>
      <c r="M181" s="176">
        <f t="shared" si="9"/>
      </c>
      <c r="N181" s="176">
        <f t="shared" si="12"/>
        <v>30.5</v>
      </c>
      <c r="O181" s="38" t="s">
        <v>67</v>
      </c>
      <c r="P181" s="165">
        <v>580223</v>
      </c>
    </row>
    <row r="182" spans="1:16" ht="18.75">
      <c r="A182" s="171">
        <v>178</v>
      </c>
      <c r="B182" s="183" t="s">
        <v>280</v>
      </c>
      <c r="C182" s="173">
        <v>4.5</v>
      </c>
      <c r="D182" s="174">
        <v>7.5</v>
      </c>
      <c r="E182" s="175">
        <v>4</v>
      </c>
      <c r="F182" s="173">
        <v>7.5</v>
      </c>
      <c r="G182" s="173">
        <v>6.75</v>
      </c>
      <c r="H182" s="173">
        <v>1.75</v>
      </c>
      <c r="I182" s="176">
        <f t="shared" si="8"/>
        <v>5.333333333333333</v>
      </c>
      <c r="J182" s="173"/>
      <c r="K182" s="173"/>
      <c r="L182" s="173"/>
      <c r="M182" s="176">
        <f t="shared" si="9"/>
      </c>
      <c r="N182" s="176">
        <f t="shared" si="12"/>
        <v>32</v>
      </c>
      <c r="O182" s="38" t="s">
        <v>67</v>
      </c>
      <c r="P182" s="165">
        <v>580228</v>
      </c>
    </row>
    <row r="183" spans="1:16" ht="18.75">
      <c r="A183" s="171">
        <v>179</v>
      </c>
      <c r="B183" s="183" t="s">
        <v>292</v>
      </c>
      <c r="C183" s="173">
        <v>5</v>
      </c>
      <c r="D183" s="174">
        <v>5.5</v>
      </c>
      <c r="E183" s="175">
        <v>4</v>
      </c>
      <c r="F183" s="173">
        <v>5.75</v>
      </c>
      <c r="G183" s="173">
        <v>4.75</v>
      </c>
      <c r="H183" s="173">
        <v>6</v>
      </c>
      <c r="I183" s="176">
        <f t="shared" si="8"/>
        <v>5.5</v>
      </c>
      <c r="J183" s="173"/>
      <c r="K183" s="173"/>
      <c r="L183" s="173"/>
      <c r="M183" s="176">
        <f t="shared" si="9"/>
      </c>
      <c r="N183" s="176">
        <f t="shared" si="12"/>
        <v>31</v>
      </c>
      <c r="O183" s="38" t="s">
        <v>67</v>
      </c>
      <c r="P183" s="165">
        <v>580242</v>
      </c>
    </row>
    <row r="184" spans="1:16" ht="18.75">
      <c r="A184" s="171">
        <v>180</v>
      </c>
      <c r="B184" s="183" t="s">
        <v>299</v>
      </c>
      <c r="C184" s="173">
        <v>4.5</v>
      </c>
      <c r="D184" s="174">
        <v>6.75</v>
      </c>
      <c r="E184" s="175">
        <v>4.5</v>
      </c>
      <c r="F184" s="173">
        <v>7.75</v>
      </c>
      <c r="G184" s="173">
        <v>7.25</v>
      </c>
      <c r="H184" s="173">
        <v>5.5</v>
      </c>
      <c r="I184" s="176">
        <f t="shared" si="8"/>
        <v>6.833333333333333</v>
      </c>
      <c r="J184" s="173"/>
      <c r="K184" s="173"/>
      <c r="L184" s="173"/>
      <c r="M184" s="176">
        <f t="shared" si="9"/>
      </c>
      <c r="N184" s="176">
        <f t="shared" si="12"/>
        <v>36.25</v>
      </c>
      <c r="O184" s="38" t="s">
        <v>67</v>
      </c>
      <c r="P184" s="165">
        <v>580249</v>
      </c>
    </row>
    <row r="185" spans="1:16" ht="18.75">
      <c r="A185" s="171">
        <v>181</v>
      </c>
      <c r="B185" s="183" t="s">
        <v>307</v>
      </c>
      <c r="C185" s="173">
        <v>7</v>
      </c>
      <c r="D185" s="174">
        <v>6.5</v>
      </c>
      <c r="E185" s="175">
        <v>4</v>
      </c>
      <c r="F185" s="173"/>
      <c r="G185" s="173"/>
      <c r="H185" s="173"/>
      <c r="I185" s="176">
        <f t="shared" si="8"/>
      </c>
      <c r="J185" s="173">
        <v>3</v>
      </c>
      <c r="K185" s="173">
        <v>5.25</v>
      </c>
      <c r="L185" s="173">
        <v>6.5</v>
      </c>
      <c r="M185" s="176">
        <f t="shared" si="9"/>
        <v>4.916666666666667</v>
      </c>
      <c r="N185" s="176">
        <f t="shared" si="12"/>
        <v>32.25</v>
      </c>
      <c r="O185" s="38" t="s">
        <v>67</v>
      </c>
      <c r="P185" s="165">
        <v>580257</v>
      </c>
    </row>
    <row r="186" spans="1:16" ht="18.75">
      <c r="A186" s="171">
        <v>182</v>
      </c>
      <c r="B186" s="183" t="s">
        <v>314</v>
      </c>
      <c r="C186" s="173">
        <v>4</v>
      </c>
      <c r="D186" s="174">
        <v>5.25</v>
      </c>
      <c r="E186" s="175">
        <v>5</v>
      </c>
      <c r="F186" s="173"/>
      <c r="G186" s="173"/>
      <c r="H186" s="173"/>
      <c r="I186" s="176">
        <f t="shared" si="8"/>
      </c>
      <c r="J186" s="173">
        <v>4.75</v>
      </c>
      <c r="K186" s="173">
        <v>3</v>
      </c>
      <c r="L186" s="173">
        <v>5.5</v>
      </c>
      <c r="M186" s="176">
        <f t="shared" si="9"/>
        <v>4.416666666666667</v>
      </c>
      <c r="N186" s="176">
        <f t="shared" si="12"/>
        <v>27.5</v>
      </c>
      <c r="O186" s="38" t="s">
        <v>67</v>
      </c>
      <c r="P186" s="165">
        <v>580265</v>
      </c>
    </row>
    <row r="187" spans="1:16" ht="18.75">
      <c r="A187" s="171">
        <v>183</v>
      </c>
      <c r="B187" s="183" t="s">
        <v>53</v>
      </c>
      <c r="C187" s="173">
        <v>4</v>
      </c>
      <c r="D187" s="174">
        <v>5.5</v>
      </c>
      <c r="E187" s="175">
        <v>2.5</v>
      </c>
      <c r="F187" s="173"/>
      <c r="G187" s="173"/>
      <c r="H187" s="173"/>
      <c r="I187" s="176">
        <f t="shared" si="8"/>
      </c>
      <c r="J187" s="173">
        <v>5</v>
      </c>
      <c r="K187" s="173">
        <v>5.5</v>
      </c>
      <c r="L187" s="173">
        <v>6.5</v>
      </c>
      <c r="M187" s="176">
        <f t="shared" si="9"/>
        <v>5.666666666666667</v>
      </c>
      <c r="N187" s="176">
        <f t="shared" si="12"/>
        <v>29</v>
      </c>
      <c r="O187" s="38" t="s">
        <v>54</v>
      </c>
      <c r="P187" s="165">
        <v>580002</v>
      </c>
    </row>
    <row r="188" spans="1:16" ht="18.75">
      <c r="A188" s="171">
        <v>184</v>
      </c>
      <c r="B188" s="183" t="s">
        <v>61</v>
      </c>
      <c r="C188" s="173">
        <v>4</v>
      </c>
      <c r="D188" s="174">
        <v>2.5</v>
      </c>
      <c r="E188" s="175">
        <v>4.5</v>
      </c>
      <c r="F188" s="173"/>
      <c r="G188" s="173"/>
      <c r="H188" s="173"/>
      <c r="I188" s="176">
        <f t="shared" si="8"/>
      </c>
      <c r="J188" s="173">
        <v>5.75</v>
      </c>
      <c r="K188" s="173">
        <v>5.75</v>
      </c>
      <c r="L188" s="173">
        <v>7.5</v>
      </c>
      <c r="M188" s="176">
        <f t="shared" si="9"/>
        <v>6.333333333333333</v>
      </c>
      <c r="N188" s="176">
        <f t="shared" si="12"/>
        <v>30</v>
      </c>
      <c r="O188" s="38" t="s">
        <v>54</v>
      </c>
      <c r="P188" s="165">
        <v>580007</v>
      </c>
    </row>
    <row r="189" spans="1:16" ht="18.75">
      <c r="A189" s="171">
        <v>185</v>
      </c>
      <c r="B189" s="183" t="s">
        <v>96</v>
      </c>
      <c r="C189" s="173">
        <v>4</v>
      </c>
      <c r="D189" s="174">
        <v>3.5</v>
      </c>
      <c r="E189" s="175">
        <v>3</v>
      </c>
      <c r="F189" s="173"/>
      <c r="G189" s="173"/>
      <c r="H189" s="173"/>
      <c r="I189" s="176">
        <f t="shared" si="8"/>
      </c>
      <c r="J189" s="173">
        <v>5</v>
      </c>
      <c r="K189" s="173">
        <v>5.5</v>
      </c>
      <c r="L189" s="173">
        <v>7.75</v>
      </c>
      <c r="M189" s="176">
        <f t="shared" si="9"/>
        <v>6.083333333333333</v>
      </c>
      <c r="N189" s="176">
        <f t="shared" si="12"/>
        <v>28.75</v>
      </c>
      <c r="O189" s="38" t="s">
        <v>54</v>
      </c>
      <c r="P189" s="165">
        <v>580038</v>
      </c>
    </row>
    <row r="190" spans="1:16" ht="18.75">
      <c r="A190" s="171">
        <v>186</v>
      </c>
      <c r="B190" s="183" t="s">
        <v>114</v>
      </c>
      <c r="C190" s="173">
        <v>5.5</v>
      </c>
      <c r="D190" s="174">
        <v>3.5</v>
      </c>
      <c r="E190" s="175">
        <v>4</v>
      </c>
      <c r="F190" s="173"/>
      <c r="G190" s="173"/>
      <c r="H190" s="173"/>
      <c r="I190" s="176">
        <f t="shared" si="8"/>
      </c>
      <c r="J190" s="173">
        <v>3.75</v>
      </c>
      <c r="K190" s="173">
        <v>5.25</v>
      </c>
      <c r="L190" s="173">
        <v>6.5</v>
      </c>
      <c r="M190" s="176">
        <f t="shared" si="9"/>
        <v>5.166666666666667</v>
      </c>
      <c r="N190" s="176">
        <f t="shared" si="12"/>
        <v>28.5</v>
      </c>
      <c r="O190" s="38" t="s">
        <v>54</v>
      </c>
      <c r="P190" s="165">
        <v>580056</v>
      </c>
    </row>
    <row r="191" spans="1:16" ht="18.75">
      <c r="A191" s="171">
        <v>187</v>
      </c>
      <c r="B191" s="183" t="s">
        <v>116</v>
      </c>
      <c r="C191" s="173">
        <v>4</v>
      </c>
      <c r="D191" s="174">
        <v>4.75</v>
      </c>
      <c r="E191" s="175">
        <v>4</v>
      </c>
      <c r="F191" s="173"/>
      <c r="G191" s="173"/>
      <c r="H191" s="173"/>
      <c r="I191" s="176">
        <f t="shared" si="8"/>
      </c>
      <c r="J191" s="173">
        <v>5</v>
      </c>
      <c r="K191" s="173">
        <v>7</v>
      </c>
      <c r="L191" s="173">
        <v>8.25</v>
      </c>
      <c r="M191" s="176">
        <f t="shared" si="9"/>
        <v>6.75</v>
      </c>
      <c r="N191" s="176">
        <f t="shared" si="12"/>
        <v>33</v>
      </c>
      <c r="O191" s="38" t="s">
        <v>54</v>
      </c>
      <c r="P191" s="165">
        <v>580058</v>
      </c>
    </row>
    <row r="192" spans="1:16" ht="18.75">
      <c r="A192" s="171">
        <v>188</v>
      </c>
      <c r="B192" s="183" t="s">
        <v>117</v>
      </c>
      <c r="C192" s="173">
        <v>6.5</v>
      </c>
      <c r="D192" s="174">
        <v>4.5</v>
      </c>
      <c r="E192" s="175">
        <v>4</v>
      </c>
      <c r="F192" s="173"/>
      <c r="G192" s="173"/>
      <c r="H192" s="173"/>
      <c r="I192" s="176">
        <f t="shared" si="8"/>
      </c>
      <c r="J192" s="173">
        <v>5.25</v>
      </c>
      <c r="K192" s="173">
        <v>6</v>
      </c>
      <c r="L192" s="173">
        <v>8.25</v>
      </c>
      <c r="M192" s="176">
        <f t="shared" si="9"/>
        <v>6.5</v>
      </c>
      <c r="N192" s="176">
        <f t="shared" si="12"/>
        <v>34.5</v>
      </c>
      <c r="O192" s="38" t="s">
        <v>54</v>
      </c>
      <c r="P192" s="165">
        <v>580059</v>
      </c>
    </row>
    <row r="193" spans="1:16" ht="18.75">
      <c r="A193" s="171">
        <v>189</v>
      </c>
      <c r="B193" s="183" t="s">
        <v>119</v>
      </c>
      <c r="C193" s="173">
        <v>7</v>
      </c>
      <c r="D193" s="174">
        <v>3.5</v>
      </c>
      <c r="E193" s="175">
        <v>5</v>
      </c>
      <c r="F193" s="173"/>
      <c r="G193" s="173"/>
      <c r="H193" s="173"/>
      <c r="I193" s="176">
        <f t="shared" si="8"/>
      </c>
      <c r="J193" s="173">
        <v>3.5</v>
      </c>
      <c r="K193" s="173">
        <v>8</v>
      </c>
      <c r="L193" s="173">
        <v>7.25</v>
      </c>
      <c r="M193" s="176">
        <f t="shared" si="9"/>
        <v>6.25</v>
      </c>
      <c r="N193" s="176">
        <f t="shared" si="12"/>
        <v>34.25</v>
      </c>
      <c r="O193" s="38" t="s">
        <v>54</v>
      </c>
      <c r="P193" s="165">
        <v>580061</v>
      </c>
    </row>
    <row r="194" spans="1:16" ht="18.75">
      <c r="A194" s="171">
        <v>190</v>
      </c>
      <c r="B194" s="183" t="s">
        <v>133</v>
      </c>
      <c r="C194" s="173">
        <v>5</v>
      </c>
      <c r="D194" s="174">
        <v>4.75</v>
      </c>
      <c r="E194" s="175">
        <v>3.5</v>
      </c>
      <c r="F194" s="173"/>
      <c r="G194" s="173"/>
      <c r="H194" s="173"/>
      <c r="I194" s="176">
        <f t="shared" si="8"/>
      </c>
      <c r="J194" s="173">
        <v>5.75</v>
      </c>
      <c r="K194" s="173">
        <v>5.5</v>
      </c>
      <c r="L194" s="173">
        <v>7.5</v>
      </c>
      <c r="M194" s="176">
        <f t="shared" si="9"/>
        <v>6.25</v>
      </c>
      <c r="N194" s="176">
        <f t="shared" si="12"/>
        <v>32</v>
      </c>
      <c r="O194" s="38" t="s">
        <v>54</v>
      </c>
      <c r="P194" s="165">
        <v>580076</v>
      </c>
    </row>
    <row r="195" spans="1:16" ht="18.75">
      <c r="A195" s="171">
        <v>191</v>
      </c>
      <c r="B195" s="183" t="s">
        <v>136</v>
      </c>
      <c r="C195" s="173">
        <v>4</v>
      </c>
      <c r="D195" s="174">
        <v>2.5</v>
      </c>
      <c r="E195" s="175">
        <v>3</v>
      </c>
      <c r="F195" s="173"/>
      <c r="G195" s="173"/>
      <c r="H195" s="173"/>
      <c r="I195" s="176">
        <f t="shared" si="8"/>
      </c>
      <c r="J195" s="173">
        <v>4.75</v>
      </c>
      <c r="K195" s="173">
        <v>5.25</v>
      </c>
      <c r="L195" s="173">
        <v>7.5</v>
      </c>
      <c r="M195" s="176">
        <f t="shared" si="9"/>
        <v>5.833333333333333</v>
      </c>
      <c r="N195" s="176">
        <f t="shared" si="12"/>
        <v>27</v>
      </c>
      <c r="O195" s="38" t="s">
        <v>54</v>
      </c>
      <c r="P195" s="165">
        <v>580079</v>
      </c>
    </row>
    <row r="196" spans="1:16" ht="18.75">
      <c r="A196" s="171">
        <v>192</v>
      </c>
      <c r="B196" s="183" t="s">
        <v>138</v>
      </c>
      <c r="C196" s="173">
        <v>6</v>
      </c>
      <c r="D196" s="174">
        <v>3.25</v>
      </c>
      <c r="E196" s="175">
        <v>3</v>
      </c>
      <c r="F196" s="173"/>
      <c r="G196" s="173"/>
      <c r="H196" s="173"/>
      <c r="I196" s="176">
        <f t="shared" si="8"/>
      </c>
      <c r="J196" s="173">
        <v>3.5</v>
      </c>
      <c r="K196" s="173">
        <v>3.75</v>
      </c>
      <c r="L196" s="173">
        <v>6.75</v>
      </c>
      <c r="M196" s="176">
        <f t="shared" si="9"/>
        <v>4.666666666666667</v>
      </c>
      <c r="N196" s="176">
        <f t="shared" si="12"/>
        <v>26.25</v>
      </c>
      <c r="O196" s="38" t="s">
        <v>54</v>
      </c>
      <c r="P196" s="165">
        <v>580081</v>
      </c>
    </row>
    <row r="197" spans="1:16" ht="18.75">
      <c r="A197" s="171">
        <v>193</v>
      </c>
      <c r="B197" s="183" t="s">
        <v>144</v>
      </c>
      <c r="C197" s="173">
        <v>6</v>
      </c>
      <c r="D197" s="174">
        <v>5</v>
      </c>
      <c r="E197" s="175">
        <v>3.5</v>
      </c>
      <c r="F197" s="173"/>
      <c r="G197" s="173"/>
      <c r="H197" s="173"/>
      <c r="I197" s="176">
        <f aca="true" t="shared" si="13" ref="I197:I260">IF((F197+G197+H197&lt;&gt;0),(F197+G197+H197)/3,"")</f>
      </c>
      <c r="J197" s="173">
        <v>7</v>
      </c>
      <c r="K197" s="173">
        <v>8.25</v>
      </c>
      <c r="L197" s="173">
        <v>8</v>
      </c>
      <c r="M197" s="176">
        <f aca="true" t="shared" si="14" ref="M197:M260">IF((J197+K197+L197&lt;&gt;0),(J197+K197+L197)/3,"")</f>
        <v>7.75</v>
      </c>
      <c r="N197" s="176">
        <f t="shared" si="12"/>
        <v>37.75</v>
      </c>
      <c r="O197" s="38" t="s">
        <v>54</v>
      </c>
      <c r="P197" s="165">
        <v>580087</v>
      </c>
    </row>
    <row r="198" spans="1:16" ht="18.75">
      <c r="A198" s="171">
        <v>194</v>
      </c>
      <c r="B198" s="183" t="s">
        <v>145</v>
      </c>
      <c r="C198" s="173">
        <v>5</v>
      </c>
      <c r="D198" s="174">
        <v>3.75</v>
      </c>
      <c r="E198" s="175">
        <v>3</v>
      </c>
      <c r="F198" s="173"/>
      <c r="G198" s="173"/>
      <c r="H198" s="173"/>
      <c r="I198" s="176">
        <f t="shared" si="13"/>
      </c>
      <c r="J198" s="173">
        <v>5</v>
      </c>
      <c r="K198" s="173">
        <v>5.5</v>
      </c>
      <c r="L198" s="173">
        <v>8</v>
      </c>
      <c r="M198" s="176">
        <f t="shared" si="14"/>
        <v>6.166666666666667</v>
      </c>
      <c r="N198" s="176">
        <f t="shared" si="12"/>
        <v>30.25</v>
      </c>
      <c r="O198" s="38" t="s">
        <v>54</v>
      </c>
      <c r="P198" s="165">
        <v>580088</v>
      </c>
    </row>
    <row r="199" spans="1:16" ht="18.75">
      <c r="A199" s="171">
        <v>195</v>
      </c>
      <c r="B199" s="183" t="s">
        <v>157</v>
      </c>
      <c r="C199" s="173">
        <v>5.5</v>
      </c>
      <c r="D199" s="174">
        <v>7.25</v>
      </c>
      <c r="E199" s="175">
        <v>3</v>
      </c>
      <c r="F199" s="173">
        <v>4.75</v>
      </c>
      <c r="G199" s="173">
        <v>3</v>
      </c>
      <c r="H199" s="173">
        <v>3</v>
      </c>
      <c r="I199" s="176">
        <f t="shared" si="13"/>
        <v>3.5833333333333335</v>
      </c>
      <c r="J199" s="173"/>
      <c r="K199" s="173"/>
      <c r="L199" s="173"/>
      <c r="M199" s="176">
        <f t="shared" si="14"/>
      </c>
      <c r="N199" s="176">
        <f t="shared" si="12"/>
        <v>26.5</v>
      </c>
      <c r="O199" s="38" t="s">
        <v>54</v>
      </c>
      <c r="P199" s="165">
        <v>580102</v>
      </c>
    </row>
    <row r="200" spans="1:16" ht="18.75">
      <c r="A200" s="171">
        <v>196</v>
      </c>
      <c r="B200" s="183" t="s">
        <v>164</v>
      </c>
      <c r="C200" s="173">
        <v>5</v>
      </c>
      <c r="D200" s="174">
        <v>5</v>
      </c>
      <c r="E200" s="175">
        <v>4.5</v>
      </c>
      <c r="F200" s="173"/>
      <c r="G200" s="173"/>
      <c r="H200" s="173"/>
      <c r="I200" s="176">
        <f t="shared" si="13"/>
      </c>
      <c r="J200" s="173">
        <v>7.5</v>
      </c>
      <c r="K200" s="173">
        <v>6.5</v>
      </c>
      <c r="L200" s="173">
        <v>9</v>
      </c>
      <c r="M200" s="176">
        <f t="shared" si="14"/>
        <v>7.666666666666667</v>
      </c>
      <c r="N200" s="176">
        <f t="shared" si="12"/>
        <v>37.5</v>
      </c>
      <c r="O200" s="38" t="s">
        <v>54</v>
      </c>
      <c r="P200" s="165">
        <v>580110</v>
      </c>
    </row>
    <row r="201" spans="1:16" ht="18.75">
      <c r="A201" s="171">
        <v>197</v>
      </c>
      <c r="B201" s="183" t="s">
        <v>174</v>
      </c>
      <c r="C201" s="173">
        <v>6</v>
      </c>
      <c r="D201" s="174">
        <v>3</v>
      </c>
      <c r="E201" s="175">
        <v>4</v>
      </c>
      <c r="F201" s="173"/>
      <c r="G201" s="173"/>
      <c r="H201" s="173"/>
      <c r="I201" s="176">
        <f t="shared" si="13"/>
      </c>
      <c r="J201" s="173">
        <v>3</v>
      </c>
      <c r="K201" s="173">
        <v>4.75</v>
      </c>
      <c r="L201" s="173">
        <v>7</v>
      </c>
      <c r="M201" s="176">
        <f t="shared" si="14"/>
        <v>4.916666666666667</v>
      </c>
      <c r="N201" s="176">
        <f t="shared" si="12"/>
        <v>27.75</v>
      </c>
      <c r="O201" s="38" t="s">
        <v>54</v>
      </c>
      <c r="P201" s="165">
        <v>580120</v>
      </c>
    </row>
    <row r="202" spans="1:16" ht="18.75">
      <c r="A202" s="171">
        <v>198</v>
      </c>
      <c r="B202" s="183" t="s">
        <v>180</v>
      </c>
      <c r="C202" s="173">
        <v>5</v>
      </c>
      <c r="D202" s="174">
        <v>5.25</v>
      </c>
      <c r="E202" s="175">
        <v>2</v>
      </c>
      <c r="F202" s="173"/>
      <c r="G202" s="173"/>
      <c r="H202" s="173"/>
      <c r="I202" s="176">
        <f t="shared" si="13"/>
      </c>
      <c r="J202" s="173">
        <v>3.5</v>
      </c>
      <c r="K202" s="173">
        <v>4.75</v>
      </c>
      <c r="L202" s="173">
        <v>6.75</v>
      </c>
      <c r="M202" s="176">
        <f t="shared" si="14"/>
        <v>5</v>
      </c>
      <c r="N202" s="176">
        <f t="shared" si="12"/>
        <v>27.25</v>
      </c>
      <c r="O202" s="38" t="s">
        <v>54</v>
      </c>
      <c r="P202" s="165">
        <v>580126</v>
      </c>
    </row>
    <row r="203" spans="1:16" ht="18.75">
      <c r="A203" s="171">
        <v>199</v>
      </c>
      <c r="B203" s="183" t="s">
        <v>184</v>
      </c>
      <c r="C203" s="173">
        <v>6</v>
      </c>
      <c r="D203" s="174">
        <v>5.5</v>
      </c>
      <c r="E203" s="175">
        <v>2</v>
      </c>
      <c r="F203" s="173"/>
      <c r="G203" s="173"/>
      <c r="H203" s="173"/>
      <c r="I203" s="176">
        <f t="shared" si="13"/>
      </c>
      <c r="J203" s="173">
        <v>4</v>
      </c>
      <c r="K203" s="173">
        <v>6.25</v>
      </c>
      <c r="L203" s="173">
        <v>8</v>
      </c>
      <c r="M203" s="176">
        <f t="shared" si="14"/>
        <v>6.083333333333333</v>
      </c>
      <c r="N203" s="176">
        <f t="shared" si="12"/>
        <v>31.75</v>
      </c>
      <c r="O203" s="38" t="s">
        <v>54</v>
      </c>
      <c r="P203" s="165">
        <v>580130</v>
      </c>
    </row>
    <row r="204" spans="1:16" ht="18.75">
      <c r="A204" s="171">
        <v>200</v>
      </c>
      <c r="B204" s="183" t="s">
        <v>188</v>
      </c>
      <c r="C204" s="173">
        <v>6.5</v>
      </c>
      <c r="D204" s="174">
        <v>5.5</v>
      </c>
      <c r="E204" s="175">
        <v>3.5</v>
      </c>
      <c r="F204" s="173"/>
      <c r="G204" s="173"/>
      <c r="H204" s="173"/>
      <c r="I204" s="176">
        <f t="shared" si="13"/>
      </c>
      <c r="J204" s="173">
        <v>3</v>
      </c>
      <c r="K204" s="173">
        <v>5.75</v>
      </c>
      <c r="L204" s="173">
        <v>8.5</v>
      </c>
      <c r="M204" s="176">
        <f t="shared" si="14"/>
        <v>5.75</v>
      </c>
      <c r="N204" s="176">
        <f aca="true" t="shared" si="15" ref="N204:N235">C204+D204+E204+F204+G204+H204+J204+K204+L204</f>
        <v>32.75</v>
      </c>
      <c r="O204" s="38" t="s">
        <v>54</v>
      </c>
      <c r="P204" s="165">
        <v>580134</v>
      </c>
    </row>
    <row r="205" spans="1:16" ht="18.75">
      <c r="A205" s="171">
        <v>201</v>
      </c>
      <c r="B205" s="183" t="s">
        <v>192</v>
      </c>
      <c r="C205" s="173">
        <v>7</v>
      </c>
      <c r="D205" s="174">
        <v>4.5</v>
      </c>
      <c r="E205" s="175">
        <v>3.5</v>
      </c>
      <c r="F205" s="173"/>
      <c r="G205" s="173"/>
      <c r="H205" s="173"/>
      <c r="I205" s="176">
        <f t="shared" si="13"/>
      </c>
      <c r="J205" s="173">
        <v>3.75</v>
      </c>
      <c r="K205" s="173">
        <v>5</v>
      </c>
      <c r="L205" s="173">
        <v>9.25</v>
      </c>
      <c r="M205" s="176">
        <f t="shared" si="14"/>
        <v>6</v>
      </c>
      <c r="N205" s="176">
        <f t="shared" si="15"/>
        <v>33</v>
      </c>
      <c r="O205" s="38" t="s">
        <v>54</v>
      </c>
      <c r="P205" s="165">
        <v>580138</v>
      </c>
    </row>
    <row r="206" spans="1:16" ht="18.75">
      <c r="A206" s="171">
        <v>202</v>
      </c>
      <c r="B206" s="183" t="s">
        <v>194</v>
      </c>
      <c r="C206" s="173">
        <v>3.5</v>
      </c>
      <c r="D206" s="174">
        <v>5.5</v>
      </c>
      <c r="E206" s="175">
        <v>2</v>
      </c>
      <c r="F206" s="173">
        <v>5.5</v>
      </c>
      <c r="G206" s="173">
        <v>5</v>
      </c>
      <c r="H206" s="173">
        <v>5</v>
      </c>
      <c r="I206" s="176">
        <f t="shared" si="13"/>
        <v>5.166666666666667</v>
      </c>
      <c r="J206" s="173"/>
      <c r="K206" s="173"/>
      <c r="L206" s="173"/>
      <c r="M206" s="176">
        <f t="shared" si="14"/>
      </c>
      <c r="N206" s="176">
        <f t="shared" si="15"/>
        <v>26.5</v>
      </c>
      <c r="O206" s="38" t="s">
        <v>54</v>
      </c>
      <c r="P206" s="165">
        <v>580140</v>
      </c>
    </row>
    <row r="207" spans="1:16" ht="18.75">
      <c r="A207" s="171">
        <v>203</v>
      </c>
      <c r="B207" s="183" t="s">
        <v>201</v>
      </c>
      <c r="C207" s="173">
        <v>4</v>
      </c>
      <c r="D207" s="174">
        <v>4.75</v>
      </c>
      <c r="E207" s="175">
        <v>3.5</v>
      </c>
      <c r="F207" s="173"/>
      <c r="G207" s="173"/>
      <c r="H207" s="173"/>
      <c r="I207" s="176">
        <f t="shared" si="13"/>
      </c>
      <c r="J207" s="173">
        <v>3.25</v>
      </c>
      <c r="K207" s="173">
        <v>4.25</v>
      </c>
      <c r="L207" s="173">
        <v>5.75</v>
      </c>
      <c r="M207" s="176">
        <f t="shared" si="14"/>
        <v>4.416666666666667</v>
      </c>
      <c r="N207" s="176">
        <f t="shared" si="15"/>
        <v>25.5</v>
      </c>
      <c r="O207" s="38" t="s">
        <v>54</v>
      </c>
      <c r="P207" s="165">
        <v>580147</v>
      </c>
    </row>
    <row r="208" spans="1:16" ht="18.75">
      <c r="A208" s="171">
        <v>204</v>
      </c>
      <c r="B208" s="183" t="s">
        <v>213</v>
      </c>
      <c r="C208" s="173">
        <v>6</v>
      </c>
      <c r="D208" s="174">
        <v>6.5</v>
      </c>
      <c r="E208" s="175">
        <v>2.5</v>
      </c>
      <c r="F208" s="173"/>
      <c r="G208" s="173"/>
      <c r="H208" s="173"/>
      <c r="I208" s="176">
        <f t="shared" si="13"/>
      </c>
      <c r="J208" s="173">
        <v>6.25</v>
      </c>
      <c r="K208" s="173">
        <v>5.25</v>
      </c>
      <c r="L208" s="173">
        <v>7.75</v>
      </c>
      <c r="M208" s="176">
        <f t="shared" si="14"/>
        <v>6.416666666666667</v>
      </c>
      <c r="N208" s="176">
        <f t="shared" si="15"/>
        <v>34.25</v>
      </c>
      <c r="O208" s="38" t="s">
        <v>54</v>
      </c>
      <c r="P208" s="165">
        <v>580160</v>
      </c>
    </row>
    <row r="209" spans="1:16" ht="18.75">
      <c r="A209" s="171">
        <v>205</v>
      </c>
      <c r="B209" s="183" t="s">
        <v>219</v>
      </c>
      <c r="C209" s="173">
        <v>7</v>
      </c>
      <c r="D209" s="174">
        <v>4.5</v>
      </c>
      <c r="E209" s="175">
        <v>3</v>
      </c>
      <c r="F209" s="173"/>
      <c r="G209" s="173"/>
      <c r="H209" s="173"/>
      <c r="I209" s="176">
        <f t="shared" si="13"/>
      </c>
      <c r="J209" s="173">
        <v>3.75</v>
      </c>
      <c r="K209" s="173">
        <v>5.75</v>
      </c>
      <c r="L209" s="173">
        <v>7.5</v>
      </c>
      <c r="M209" s="176">
        <f t="shared" si="14"/>
        <v>5.666666666666667</v>
      </c>
      <c r="N209" s="176">
        <f t="shared" si="15"/>
        <v>31.5</v>
      </c>
      <c r="O209" s="38" t="s">
        <v>54</v>
      </c>
      <c r="P209" s="165">
        <v>580166</v>
      </c>
    </row>
    <row r="210" spans="1:16" ht="18.75">
      <c r="A210" s="171">
        <v>206</v>
      </c>
      <c r="B210" s="183" t="s">
        <v>222</v>
      </c>
      <c r="C210" s="173">
        <v>6</v>
      </c>
      <c r="D210" s="174">
        <v>5</v>
      </c>
      <c r="E210" s="175">
        <v>4</v>
      </c>
      <c r="F210" s="173"/>
      <c r="G210" s="173"/>
      <c r="H210" s="173"/>
      <c r="I210" s="176">
        <f t="shared" si="13"/>
      </c>
      <c r="J210" s="173">
        <v>3.25</v>
      </c>
      <c r="K210" s="173">
        <v>5.25</v>
      </c>
      <c r="L210" s="173">
        <v>7.75</v>
      </c>
      <c r="M210" s="176">
        <f t="shared" si="14"/>
        <v>5.416666666666667</v>
      </c>
      <c r="N210" s="176">
        <f t="shared" si="15"/>
        <v>31.25</v>
      </c>
      <c r="O210" s="38" t="s">
        <v>54</v>
      </c>
      <c r="P210" s="165">
        <v>580169</v>
      </c>
    </row>
    <row r="211" spans="1:16" ht="18.75">
      <c r="A211" s="171">
        <v>207</v>
      </c>
      <c r="B211" s="183" t="s">
        <v>239</v>
      </c>
      <c r="C211" s="173">
        <v>4.5</v>
      </c>
      <c r="D211" s="174">
        <v>4.75</v>
      </c>
      <c r="E211" s="175">
        <v>4</v>
      </c>
      <c r="F211" s="173">
        <v>3.5</v>
      </c>
      <c r="G211" s="173">
        <v>4.5</v>
      </c>
      <c r="H211" s="173">
        <v>4</v>
      </c>
      <c r="I211" s="176">
        <f t="shared" si="13"/>
        <v>4</v>
      </c>
      <c r="J211" s="173"/>
      <c r="K211" s="173"/>
      <c r="L211" s="173"/>
      <c r="M211" s="176">
        <f t="shared" si="14"/>
      </c>
      <c r="N211" s="176">
        <f t="shared" si="15"/>
        <v>25.25</v>
      </c>
      <c r="O211" s="38" t="s">
        <v>54</v>
      </c>
      <c r="P211" s="165">
        <v>580186</v>
      </c>
    </row>
    <row r="212" spans="1:16" ht="18.75">
      <c r="A212" s="171">
        <v>208</v>
      </c>
      <c r="B212" s="183" t="s">
        <v>260</v>
      </c>
      <c r="C212" s="173">
        <v>4</v>
      </c>
      <c r="D212" s="174">
        <v>3.5</v>
      </c>
      <c r="E212" s="175">
        <v>2.5</v>
      </c>
      <c r="F212" s="173"/>
      <c r="G212" s="173"/>
      <c r="H212" s="173"/>
      <c r="I212" s="176">
        <f t="shared" si="13"/>
      </c>
      <c r="J212" s="173">
        <v>3.25</v>
      </c>
      <c r="K212" s="173">
        <v>5.5</v>
      </c>
      <c r="L212" s="173">
        <v>7.75</v>
      </c>
      <c r="M212" s="176">
        <f t="shared" si="14"/>
        <v>5.5</v>
      </c>
      <c r="N212" s="176">
        <f t="shared" si="15"/>
        <v>26.5</v>
      </c>
      <c r="O212" s="38" t="s">
        <v>54</v>
      </c>
      <c r="P212" s="165">
        <v>580208</v>
      </c>
    </row>
    <row r="213" spans="1:16" ht="18.75">
      <c r="A213" s="171">
        <v>209</v>
      </c>
      <c r="B213" s="183" t="s">
        <v>264</v>
      </c>
      <c r="C213" s="173">
        <v>4</v>
      </c>
      <c r="D213" s="174">
        <v>4.5</v>
      </c>
      <c r="E213" s="175">
        <v>3.5</v>
      </c>
      <c r="F213" s="173"/>
      <c r="G213" s="173"/>
      <c r="H213" s="173"/>
      <c r="I213" s="176">
        <f t="shared" si="13"/>
      </c>
      <c r="J213" s="173">
        <v>4.25</v>
      </c>
      <c r="K213" s="173">
        <v>2.75</v>
      </c>
      <c r="L213" s="173">
        <v>6</v>
      </c>
      <c r="M213" s="176">
        <f t="shared" si="14"/>
        <v>4.333333333333333</v>
      </c>
      <c r="N213" s="176">
        <f t="shared" si="15"/>
        <v>25</v>
      </c>
      <c r="O213" s="38" t="s">
        <v>54</v>
      </c>
      <c r="P213" s="165">
        <v>580212</v>
      </c>
    </row>
    <row r="214" spans="1:16" ht="18.75">
      <c r="A214" s="171">
        <v>210</v>
      </c>
      <c r="B214" s="183" t="s">
        <v>274</v>
      </c>
      <c r="C214" s="173">
        <v>5</v>
      </c>
      <c r="D214" s="174">
        <v>4</v>
      </c>
      <c r="E214" s="175">
        <v>3.5</v>
      </c>
      <c r="F214" s="173"/>
      <c r="G214" s="173"/>
      <c r="H214" s="173"/>
      <c r="I214" s="176">
        <f t="shared" si="13"/>
      </c>
      <c r="J214" s="173">
        <v>4.25</v>
      </c>
      <c r="K214" s="173">
        <v>6</v>
      </c>
      <c r="L214" s="173">
        <v>7.5</v>
      </c>
      <c r="M214" s="176">
        <f t="shared" si="14"/>
        <v>5.916666666666667</v>
      </c>
      <c r="N214" s="176">
        <f t="shared" si="15"/>
        <v>30.25</v>
      </c>
      <c r="O214" s="38" t="s">
        <v>54</v>
      </c>
      <c r="P214" s="165">
        <v>580222</v>
      </c>
    </row>
    <row r="215" spans="1:16" ht="18.75">
      <c r="A215" s="171">
        <v>211</v>
      </c>
      <c r="B215" s="183" t="s">
        <v>302</v>
      </c>
      <c r="C215" s="173">
        <v>6</v>
      </c>
      <c r="D215" s="174">
        <v>4.75</v>
      </c>
      <c r="E215" s="175">
        <v>4</v>
      </c>
      <c r="F215" s="173"/>
      <c r="G215" s="173"/>
      <c r="H215" s="173"/>
      <c r="I215" s="176">
        <f t="shared" si="13"/>
      </c>
      <c r="J215" s="173">
        <v>6</v>
      </c>
      <c r="K215" s="173">
        <v>6</v>
      </c>
      <c r="L215" s="173">
        <v>8.75</v>
      </c>
      <c r="M215" s="176">
        <f t="shared" si="14"/>
        <v>6.916666666666667</v>
      </c>
      <c r="N215" s="176">
        <f t="shared" si="15"/>
        <v>35.5</v>
      </c>
      <c r="O215" s="38" t="s">
        <v>54</v>
      </c>
      <c r="P215" s="165">
        <v>580252</v>
      </c>
    </row>
    <row r="216" spans="1:16" ht="18.75">
      <c r="A216" s="171">
        <v>212</v>
      </c>
      <c r="B216" s="183" t="s">
        <v>73</v>
      </c>
      <c r="C216" s="173">
        <v>6</v>
      </c>
      <c r="D216" s="174">
        <v>4</v>
      </c>
      <c r="E216" s="175">
        <v>5</v>
      </c>
      <c r="F216" s="173"/>
      <c r="G216" s="173"/>
      <c r="H216" s="173"/>
      <c r="I216" s="176">
        <f t="shared" si="13"/>
      </c>
      <c r="J216" s="173">
        <v>6.75</v>
      </c>
      <c r="K216" s="173">
        <v>4.75</v>
      </c>
      <c r="L216" s="173">
        <v>8.75</v>
      </c>
      <c r="M216" s="176">
        <f t="shared" si="14"/>
        <v>6.75</v>
      </c>
      <c r="N216" s="176">
        <f t="shared" si="15"/>
        <v>35.25</v>
      </c>
      <c r="O216" s="38" t="s">
        <v>74</v>
      </c>
      <c r="P216" s="165">
        <v>580016</v>
      </c>
    </row>
    <row r="217" spans="1:16" ht="18.75">
      <c r="A217" s="171">
        <v>213</v>
      </c>
      <c r="B217" s="183" t="s">
        <v>77</v>
      </c>
      <c r="C217" s="173">
        <v>7</v>
      </c>
      <c r="D217" s="174">
        <v>6.5</v>
      </c>
      <c r="E217" s="175">
        <v>4.5</v>
      </c>
      <c r="F217" s="173"/>
      <c r="G217" s="173"/>
      <c r="H217" s="173"/>
      <c r="I217" s="176">
        <f t="shared" si="13"/>
      </c>
      <c r="J217" s="173">
        <v>5.75</v>
      </c>
      <c r="K217" s="173">
        <v>6.75</v>
      </c>
      <c r="L217" s="173">
        <v>8.5</v>
      </c>
      <c r="M217" s="176">
        <f t="shared" si="14"/>
        <v>7</v>
      </c>
      <c r="N217" s="176">
        <f t="shared" si="15"/>
        <v>39</v>
      </c>
      <c r="O217" s="38" t="s">
        <v>74</v>
      </c>
      <c r="P217" s="165">
        <v>580019</v>
      </c>
    </row>
    <row r="218" spans="1:16" ht="18.75">
      <c r="A218" s="171">
        <v>214</v>
      </c>
      <c r="B218" s="183" t="s">
        <v>78</v>
      </c>
      <c r="C218" s="173">
        <v>4.5</v>
      </c>
      <c r="D218" s="174">
        <v>4.5</v>
      </c>
      <c r="E218" s="175">
        <v>4</v>
      </c>
      <c r="F218" s="173"/>
      <c r="G218" s="173"/>
      <c r="H218" s="173"/>
      <c r="I218" s="176">
        <f t="shared" si="13"/>
      </c>
      <c r="J218" s="173">
        <v>6.5</v>
      </c>
      <c r="K218" s="173">
        <v>6.25</v>
      </c>
      <c r="L218" s="173">
        <v>7.5</v>
      </c>
      <c r="M218" s="176">
        <f t="shared" si="14"/>
        <v>6.75</v>
      </c>
      <c r="N218" s="176">
        <f t="shared" si="15"/>
        <v>33.25</v>
      </c>
      <c r="O218" s="38" t="s">
        <v>74</v>
      </c>
      <c r="P218" s="165">
        <v>580020</v>
      </c>
    </row>
    <row r="219" spans="1:16" ht="18.75">
      <c r="A219" s="171">
        <v>215</v>
      </c>
      <c r="B219" s="183" t="s">
        <v>87</v>
      </c>
      <c r="C219" s="173">
        <v>6</v>
      </c>
      <c r="D219" s="174">
        <v>6.5</v>
      </c>
      <c r="E219" s="175">
        <v>3</v>
      </c>
      <c r="F219" s="173"/>
      <c r="G219" s="173"/>
      <c r="H219" s="173"/>
      <c r="I219" s="176">
        <f t="shared" si="13"/>
      </c>
      <c r="J219" s="173">
        <v>6.75</v>
      </c>
      <c r="K219" s="173">
        <v>5.75</v>
      </c>
      <c r="L219" s="173">
        <v>8</v>
      </c>
      <c r="M219" s="176">
        <f t="shared" si="14"/>
        <v>6.833333333333333</v>
      </c>
      <c r="N219" s="176">
        <f t="shared" si="15"/>
        <v>36</v>
      </c>
      <c r="O219" s="38" t="s">
        <v>74</v>
      </c>
      <c r="P219" s="165">
        <v>580029</v>
      </c>
    </row>
    <row r="220" spans="1:16" ht="18.75">
      <c r="A220" s="171">
        <v>216</v>
      </c>
      <c r="B220" s="183" t="s">
        <v>90</v>
      </c>
      <c r="C220" s="173">
        <v>3</v>
      </c>
      <c r="D220" s="174">
        <v>5</v>
      </c>
      <c r="E220" s="175">
        <v>4</v>
      </c>
      <c r="F220" s="173">
        <v>5.5</v>
      </c>
      <c r="G220" s="173">
        <v>3.75</v>
      </c>
      <c r="H220" s="173">
        <v>4</v>
      </c>
      <c r="I220" s="176">
        <f t="shared" si="13"/>
        <v>4.416666666666667</v>
      </c>
      <c r="J220" s="173"/>
      <c r="K220" s="173"/>
      <c r="L220" s="173"/>
      <c r="M220" s="176">
        <f t="shared" si="14"/>
      </c>
      <c r="N220" s="176">
        <f t="shared" si="15"/>
        <v>25.25</v>
      </c>
      <c r="O220" s="38" t="s">
        <v>74</v>
      </c>
      <c r="P220" s="165">
        <v>580032</v>
      </c>
    </row>
    <row r="221" spans="1:16" ht="18.75">
      <c r="A221" s="171">
        <v>217</v>
      </c>
      <c r="B221" s="183" t="s">
        <v>91</v>
      </c>
      <c r="C221" s="173">
        <v>6</v>
      </c>
      <c r="D221" s="174">
        <v>5</v>
      </c>
      <c r="E221" s="175">
        <v>4</v>
      </c>
      <c r="F221" s="173">
        <v>5.25</v>
      </c>
      <c r="G221" s="173">
        <v>5</v>
      </c>
      <c r="H221" s="173">
        <v>4.25</v>
      </c>
      <c r="I221" s="176">
        <f t="shared" si="13"/>
        <v>4.833333333333333</v>
      </c>
      <c r="J221" s="173"/>
      <c r="K221" s="173"/>
      <c r="L221" s="173"/>
      <c r="M221" s="176">
        <f t="shared" si="14"/>
      </c>
      <c r="N221" s="176">
        <f t="shared" si="15"/>
        <v>29.5</v>
      </c>
      <c r="O221" s="38" t="s">
        <v>74</v>
      </c>
      <c r="P221" s="165">
        <v>580033</v>
      </c>
    </row>
    <row r="222" spans="1:16" ht="18.75">
      <c r="A222" s="171">
        <v>218</v>
      </c>
      <c r="B222" s="183" t="s">
        <v>104</v>
      </c>
      <c r="C222" s="173">
        <v>4.5</v>
      </c>
      <c r="D222" s="174">
        <v>3.75</v>
      </c>
      <c r="E222" s="175">
        <v>3.5</v>
      </c>
      <c r="F222" s="173"/>
      <c r="G222" s="173"/>
      <c r="H222" s="173"/>
      <c r="I222" s="176">
        <f t="shared" si="13"/>
      </c>
      <c r="J222" s="173">
        <v>6</v>
      </c>
      <c r="K222" s="173">
        <v>5.75</v>
      </c>
      <c r="L222" s="173">
        <v>6.25</v>
      </c>
      <c r="M222" s="176">
        <f t="shared" si="14"/>
        <v>6</v>
      </c>
      <c r="N222" s="176">
        <f t="shared" si="15"/>
        <v>29.75</v>
      </c>
      <c r="O222" s="38" t="s">
        <v>74</v>
      </c>
      <c r="P222" s="165">
        <v>580046</v>
      </c>
    </row>
    <row r="223" spans="1:16" ht="18.75">
      <c r="A223" s="171">
        <v>219</v>
      </c>
      <c r="B223" s="183" t="s">
        <v>109</v>
      </c>
      <c r="C223" s="173">
        <v>6</v>
      </c>
      <c r="D223" s="174">
        <v>3.5</v>
      </c>
      <c r="E223" s="175">
        <v>5</v>
      </c>
      <c r="F223" s="173"/>
      <c r="G223" s="173"/>
      <c r="H223" s="173"/>
      <c r="I223" s="176">
        <f t="shared" si="13"/>
      </c>
      <c r="J223" s="173">
        <v>6.75</v>
      </c>
      <c r="K223" s="173">
        <v>5.5</v>
      </c>
      <c r="L223" s="173">
        <v>8.25</v>
      </c>
      <c r="M223" s="176">
        <f t="shared" si="14"/>
        <v>6.833333333333333</v>
      </c>
      <c r="N223" s="176">
        <f t="shared" si="15"/>
        <v>35</v>
      </c>
      <c r="O223" s="38" t="s">
        <v>74</v>
      </c>
      <c r="P223" s="165">
        <v>580051</v>
      </c>
    </row>
    <row r="224" spans="1:16" ht="18.75">
      <c r="A224" s="171">
        <v>220</v>
      </c>
      <c r="B224" s="183" t="s">
        <v>123</v>
      </c>
      <c r="C224" s="173">
        <v>5</v>
      </c>
      <c r="D224" s="174">
        <v>3.5</v>
      </c>
      <c r="E224" s="175">
        <v>3.5</v>
      </c>
      <c r="F224" s="173"/>
      <c r="G224" s="173"/>
      <c r="H224" s="173"/>
      <c r="I224" s="176">
        <f t="shared" si="13"/>
      </c>
      <c r="J224" s="173">
        <v>6.5</v>
      </c>
      <c r="K224" s="173">
        <v>5.75</v>
      </c>
      <c r="L224" s="173">
        <v>8.5</v>
      </c>
      <c r="M224" s="176">
        <f t="shared" si="14"/>
        <v>6.916666666666667</v>
      </c>
      <c r="N224" s="176">
        <f t="shared" si="15"/>
        <v>32.75</v>
      </c>
      <c r="O224" s="38" t="s">
        <v>74</v>
      </c>
      <c r="P224" s="165">
        <v>580066</v>
      </c>
    </row>
    <row r="225" spans="1:16" ht="18.75">
      <c r="A225" s="171">
        <v>221</v>
      </c>
      <c r="B225" s="183" t="s">
        <v>129</v>
      </c>
      <c r="C225" s="173">
        <v>5.5</v>
      </c>
      <c r="D225" s="174">
        <v>4.5</v>
      </c>
      <c r="E225" s="175">
        <v>4</v>
      </c>
      <c r="F225" s="173"/>
      <c r="G225" s="173"/>
      <c r="H225" s="173"/>
      <c r="I225" s="176">
        <f t="shared" si="13"/>
      </c>
      <c r="J225" s="173">
        <v>4</v>
      </c>
      <c r="K225" s="173">
        <v>5</v>
      </c>
      <c r="L225" s="173">
        <v>6.5</v>
      </c>
      <c r="M225" s="176">
        <f t="shared" si="14"/>
        <v>5.166666666666667</v>
      </c>
      <c r="N225" s="176">
        <f t="shared" si="15"/>
        <v>29.5</v>
      </c>
      <c r="O225" s="38" t="s">
        <v>74</v>
      </c>
      <c r="P225" s="165">
        <v>580072</v>
      </c>
    </row>
    <row r="226" spans="1:16" ht="18.75">
      <c r="A226" s="171">
        <v>222</v>
      </c>
      <c r="B226" s="183" t="s">
        <v>147</v>
      </c>
      <c r="C226" s="173">
        <v>7</v>
      </c>
      <c r="D226" s="174">
        <v>5.5</v>
      </c>
      <c r="E226" s="175">
        <v>4</v>
      </c>
      <c r="F226" s="173"/>
      <c r="G226" s="173"/>
      <c r="H226" s="173"/>
      <c r="I226" s="176">
        <f t="shared" si="13"/>
      </c>
      <c r="J226" s="173">
        <v>7.5</v>
      </c>
      <c r="K226" s="173">
        <v>7.5</v>
      </c>
      <c r="L226" s="173">
        <v>9.5</v>
      </c>
      <c r="M226" s="176">
        <f t="shared" si="14"/>
        <v>8.166666666666666</v>
      </c>
      <c r="N226" s="176">
        <f t="shared" si="15"/>
        <v>41</v>
      </c>
      <c r="O226" s="38" t="s">
        <v>74</v>
      </c>
      <c r="P226" s="165">
        <v>580090</v>
      </c>
    </row>
    <row r="227" spans="1:16" ht="18.75">
      <c r="A227" s="171">
        <v>223</v>
      </c>
      <c r="B227" s="183" t="s">
        <v>153</v>
      </c>
      <c r="C227" s="173">
        <v>5</v>
      </c>
      <c r="D227" s="174">
        <v>3.25</v>
      </c>
      <c r="E227" s="175">
        <v>3.5</v>
      </c>
      <c r="F227" s="173"/>
      <c r="G227" s="173"/>
      <c r="H227" s="173"/>
      <c r="I227" s="176">
        <f t="shared" si="13"/>
      </c>
      <c r="J227" s="173">
        <v>7</v>
      </c>
      <c r="K227" s="173">
        <v>5.25</v>
      </c>
      <c r="L227" s="173">
        <v>6.25</v>
      </c>
      <c r="M227" s="176">
        <f t="shared" si="14"/>
        <v>6.166666666666667</v>
      </c>
      <c r="N227" s="176">
        <f t="shared" si="15"/>
        <v>30.25</v>
      </c>
      <c r="O227" s="38" t="s">
        <v>74</v>
      </c>
      <c r="P227" s="165">
        <v>580097</v>
      </c>
    </row>
    <row r="228" spans="1:16" ht="18.75">
      <c r="A228" s="171">
        <v>224</v>
      </c>
      <c r="B228" s="183" t="s">
        <v>154</v>
      </c>
      <c r="C228" s="173">
        <v>7</v>
      </c>
      <c r="D228" s="174">
        <v>3.5</v>
      </c>
      <c r="E228" s="175">
        <v>2</v>
      </c>
      <c r="F228" s="173"/>
      <c r="G228" s="173"/>
      <c r="H228" s="173"/>
      <c r="I228" s="176">
        <f t="shared" si="13"/>
      </c>
      <c r="J228" s="173">
        <v>3.75</v>
      </c>
      <c r="K228" s="173">
        <v>6.25</v>
      </c>
      <c r="L228" s="173">
        <v>7</v>
      </c>
      <c r="M228" s="176">
        <f t="shared" si="14"/>
        <v>5.666666666666667</v>
      </c>
      <c r="N228" s="176">
        <f t="shared" si="15"/>
        <v>29.5</v>
      </c>
      <c r="O228" s="38" t="s">
        <v>74</v>
      </c>
      <c r="P228" s="165">
        <v>580098</v>
      </c>
    </row>
    <row r="229" spans="1:16" ht="18.75">
      <c r="A229" s="171">
        <v>225</v>
      </c>
      <c r="B229" s="183" t="s">
        <v>159</v>
      </c>
      <c r="C229" s="173">
        <v>7</v>
      </c>
      <c r="D229" s="174">
        <v>5.75</v>
      </c>
      <c r="E229" s="175">
        <v>2.5</v>
      </c>
      <c r="F229" s="173">
        <v>5</v>
      </c>
      <c r="G229" s="173">
        <v>4.25</v>
      </c>
      <c r="H229" s="173">
        <v>3.75</v>
      </c>
      <c r="I229" s="176">
        <f t="shared" si="13"/>
        <v>4.333333333333333</v>
      </c>
      <c r="J229" s="173"/>
      <c r="K229" s="173"/>
      <c r="L229" s="173"/>
      <c r="M229" s="176">
        <f t="shared" si="14"/>
      </c>
      <c r="N229" s="176">
        <f t="shared" si="15"/>
        <v>28.25</v>
      </c>
      <c r="O229" s="38" t="s">
        <v>74</v>
      </c>
      <c r="P229" s="165">
        <v>580104</v>
      </c>
    </row>
    <row r="230" spans="1:16" ht="18.75">
      <c r="A230" s="171">
        <v>226</v>
      </c>
      <c r="B230" s="183" t="s">
        <v>168</v>
      </c>
      <c r="C230" s="173">
        <v>7</v>
      </c>
      <c r="D230" s="174">
        <v>6.5</v>
      </c>
      <c r="E230" s="175">
        <v>4</v>
      </c>
      <c r="F230" s="173"/>
      <c r="G230" s="173"/>
      <c r="H230" s="173"/>
      <c r="I230" s="176">
        <f t="shared" si="13"/>
      </c>
      <c r="J230" s="173">
        <v>7.25</v>
      </c>
      <c r="K230" s="173">
        <v>7.75</v>
      </c>
      <c r="L230" s="173">
        <v>9.5</v>
      </c>
      <c r="M230" s="176">
        <f t="shared" si="14"/>
        <v>8.166666666666666</v>
      </c>
      <c r="N230" s="176">
        <f t="shared" si="15"/>
        <v>42</v>
      </c>
      <c r="O230" s="38" t="s">
        <v>74</v>
      </c>
      <c r="P230" s="165">
        <v>580114</v>
      </c>
    </row>
    <row r="231" spans="1:16" ht="18.75">
      <c r="A231" s="171">
        <v>227</v>
      </c>
      <c r="B231" s="183" t="s">
        <v>197</v>
      </c>
      <c r="C231" s="173">
        <v>2.5</v>
      </c>
      <c r="D231" s="174">
        <v>7.25</v>
      </c>
      <c r="E231" s="175">
        <v>4</v>
      </c>
      <c r="F231" s="173">
        <v>7</v>
      </c>
      <c r="G231" s="173">
        <v>9</v>
      </c>
      <c r="H231" s="173">
        <v>6.75</v>
      </c>
      <c r="I231" s="176">
        <f t="shared" si="13"/>
        <v>7.583333333333333</v>
      </c>
      <c r="J231" s="173"/>
      <c r="K231" s="173"/>
      <c r="L231" s="173"/>
      <c r="M231" s="176">
        <f t="shared" si="14"/>
      </c>
      <c r="N231" s="176">
        <f t="shared" si="15"/>
        <v>36.5</v>
      </c>
      <c r="O231" s="38" t="s">
        <v>74</v>
      </c>
      <c r="P231" s="165">
        <v>580143</v>
      </c>
    </row>
    <row r="232" spans="1:16" ht="18.75">
      <c r="A232" s="171">
        <v>228</v>
      </c>
      <c r="B232" s="183" t="s">
        <v>210</v>
      </c>
      <c r="C232" s="173">
        <v>5.5</v>
      </c>
      <c r="D232" s="174">
        <v>2.75</v>
      </c>
      <c r="E232" s="175">
        <v>3.5</v>
      </c>
      <c r="F232" s="173"/>
      <c r="G232" s="173"/>
      <c r="H232" s="173"/>
      <c r="I232" s="176">
        <f t="shared" si="13"/>
      </c>
      <c r="J232" s="173">
        <v>3.5</v>
      </c>
      <c r="K232" s="173">
        <v>3.75</v>
      </c>
      <c r="L232" s="173">
        <v>6.5</v>
      </c>
      <c r="M232" s="176">
        <f t="shared" si="14"/>
        <v>4.583333333333333</v>
      </c>
      <c r="N232" s="176">
        <f t="shared" si="15"/>
        <v>25.5</v>
      </c>
      <c r="O232" s="38" t="s">
        <v>74</v>
      </c>
      <c r="P232" s="165">
        <v>580157</v>
      </c>
    </row>
    <row r="233" spans="1:16" ht="18.75">
      <c r="A233" s="171">
        <v>229</v>
      </c>
      <c r="B233" s="183" t="s">
        <v>243</v>
      </c>
      <c r="C233" s="173">
        <v>3</v>
      </c>
      <c r="D233" s="174">
        <v>4</v>
      </c>
      <c r="E233" s="175">
        <v>3</v>
      </c>
      <c r="F233" s="173"/>
      <c r="G233" s="173"/>
      <c r="H233" s="173"/>
      <c r="I233" s="176">
        <f t="shared" si="13"/>
      </c>
      <c r="J233" s="173">
        <v>3.75</v>
      </c>
      <c r="K233" s="173">
        <v>3.75</v>
      </c>
      <c r="L233" s="173">
        <v>6</v>
      </c>
      <c r="M233" s="176">
        <f t="shared" si="14"/>
        <v>4.5</v>
      </c>
      <c r="N233" s="176">
        <f t="shared" si="15"/>
        <v>23.5</v>
      </c>
      <c r="O233" s="38" t="s">
        <v>74</v>
      </c>
      <c r="P233" s="165">
        <v>580190</v>
      </c>
    </row>
    <row r="234" spans="1:16" ht="18.75">
      <c r="A234" s="171">
        <v>230</v>
      </c>
      <c r="B234" s="183" t="s">
        <v>253</v>
      </c>
      <c r="C234" s="173">
        <v>7</v>
      </c>
      <c r="D234" s="174">
        <v>6.25</v>
      </c>
      <c r="E234" s="175">
        <v>5</v>
      </c>
      <c r="F234" s="173"/>
      <c r="G234" s="173"/>
      <c r="H234" s="173"/>
      <c r="I234" s="176">
        <f t="shared" si="13"/>
      </c>
      <c r="J234" s="173">
        <v>5.5</v>
      </c>
      <c r="K234" s="173">
        <v>5</v>
      </c>
      <c r="L234" s="173">
        <v>8.25</v>
      </c>
      <c r="M234" s="176">
        <f t="shared" si="14"/>
        <v>6.25</v>
      </c>
      <c r="N234" s="176">
        <f t="shared" si="15"/>
        <v>37</v>
      </c>
      <c r="O234" s="38" t="s">
        <v>74</v>
      </c>
      <c r="P234" s="165">
        <v>580200</v>
      </c>
    </row>
    <row r="235" spans="1:16" ht="18.75">
      <c r="A235" s="171">
        <v>231</v>
      </c>
      <c r="B235" s="183" t="s">
        <v>261</v>
      </c>
      <c r="C235" s="173">
        <v>4.5</v>
      </c>
      <c r="D235" s="174">
        <v>4</v>
      </c>
      <c r="E235" s="175">
        <v>3</v>
      </c>
      <c r="F235" s="173"/>
      <c r="G235" s="173"/>
      <c r="H235" s="173"/>
      <c r="I235" s="176">
        <f t="shared" si="13"/>
      </c>
      <c r="J235" s="173">
        <v>4.5</v>
      </c>
      <c r="K235" s="173">
        <v>5.75</v>
      </c>
      <c r="L235" s="173">
        <v>6.5</v>
      </c>
      <c r="M235" s="176">
        <f t="shared" si="14"/>
        <v>5.583333333333333</v>
      </c>
      <c r="N235" s="176">
        <f t="shared" si="15"/>
        <v>28.25</v>
      </c>
      <c r="O235" s="38" t="s">
        <v>74</v>
      </c>
      <c r="P235" s="165">
        <v>580209</v>
      </c>
    </row>
    <row r="236" spans="1:16" ht="18.75">
      <c r="A236" s="171">
        <v>232</v>
      </c>
      <c r="B236" s="183" t="s">
        <v>267</v>
      </c>
      <c r="C236" s="173">
        <v>3.5</v>
      </c>
      <c r="D236" s="174">
        <v>3.75</v>
      </c>
      <c r="E236" s="175">
        <v>4</v>
      </c>
      <c r="F236" s="173"/>
      <c r="G236" s="173"/>
      <c r="H236" s="173"/>
      <c r="I236" s="176">
        <f t="shared" si="13"/>
      </c>
      <c r="J236" s="173">
        <v>3.25</v>
      </c>
      <c r="K236" s="173">
        <v>5.5</v>
      </c>
      <c r="L236" s="173">
        <v>5.75</v>
      </c>
      <c r="M236" s="176">
        <f t="shared" si="14"/>
        <v>4.833333333333333</v>
      </c>
      <c r="N236" s="176">
        <f aca="true" t="shared" si="16" ref="N236:N272">C236+D236+E236+F236+G236+H236+J236+K236+L236</f>
        <v>25.75</v>
      </c>
      <c r="O236" s="38" t="s">
        <v>74</v>
      </c>
      <c r="P236" s="165">
        <v>580215</v>
      </c>
    </row>
    <row r="237" spans="1:16" ht="18.75">
      <c r="A237" s="171">
        <v>233</v>
      </c>
      <c r="B237" s="183" t="s">
        <v>269</v>
      </c>
      <c r="C237" s="173">
        <v>5.5</v>
      </c>
      <c r="D237" s="174">
        <v>4.75</v>
      </c>
      <c r="E237" s="175">
        <v>4</v>
      </c>
      <c r="F237" s="173">
        <v>5.75</v>
      </c>
      <c r="G237" s="173">
        <v>3.75</v>
      </c>
      <c r="H237" s="173">
        <v>4.75</v>
      </c>
      <c r="I237" s="176">
        <f t="shared" si="13"/>
        <v>4.75</v>
      </c>
      <c r="J237" s="173"/>
      <c r="K237" s="173"/>
      <c r="L237" s="173"/>
      <c r="M237" s="176">
        <f t="shared" si="14"/>
      </c>
      <c r="N237" s="176">
        <f t="shared" si="16"/>
        <v>28.5</v>
      </c>
      <c r="O237" s="38" t="s">
        <v>74</v>
      </c>
      <c r="P237" s="165">
        <v>580217</v>
      </c>
    </row>
    <row r="238" spans="1:16" ht="18.75">
      <c r="A238" s="171">
        <v>234</v>
      </c>
      <c r="B238" s="183" t="s">
        <v>271</v>
      </c>
      <c r="C238" s="173">
        <v>3.5</v>
      </c>
      <c r="D238" s="174">
        <v>4</v>
      </c>
      <c r="E238" s="175">
        <v>3</v>
      </c>
      <c r="F238" s="173"/>
      <c r="G238" s="173"/>
      <c r="H238" s="173"/>
      <c r="I238" s="176">
        <f t="shared" si="13"/>
      </c>
      <c r="J238" s="173">
        <v>4</v>
      </c>
      <c r="K238" s="173">
        <v>4.75</v>
      </c>
      <c r="L238" s="173">
        <v>6.5</v>
      </c>
      <c r="M238" s="176">
        <f t="shared" si="14"/>
        <v>5.083333333333333</v>
      </c>
      <c r="N238" s="176">
        <f t="shared" si="16"/>
        <v>25.75</v>
      </c>
      <c r="O238" s="38" t="s">
        <v>74</v>
      </c>
      <c r="P238" s="165">
        <v>580219</v>
      </c>
    </row>
    <row r="239" spans="1:16" ht="18.75">
      <c r="A239" s="171">
        <v>235</v>
      </c>
      <c r="B239" s="183" t="s">
        <v>278</v>
      </c>
      <c r="C239" s="173">
        <v>6</v>
      </c>
      <c r="D239" s="174">
        <v>3.5</v>
      </c>
      <c r="E239" s="175">
        <v>3.5</v>
      </c>
      <c r="F239" s="173"/>
      <c r="G239" s="173"/>
      <c r="H239" s="173"/>
      <c r="I239" s="176">
        <f t="shared" si="13"/>
      </c>
      <c r="J239" s="173">
        <v>4</v>
      </c>
      <c r="K239" s="173">
        <v>5.5</v>
      </c>
      <c r="L239" s="173">
        <v>6.5</v>
      </c>
      <c r="M239" s="176">
        <f t="shared" si="14"/>
        <v>5.333333333333333</v>
      </c>
      <c r="N239" s="176">
        <f t="shared" si="16"/>
        <v>29</v>
      </c>
      <c r="O239" s="38" t="s">
        <v>74</v>
      </c>
      <c r="P239" s="165">
        <v>580226</v>
      </c>
    </row>
    <row r="240" spans="1:16" ht="18.75">
      <c r="A240" s="171">
        <v>236</v>
      </c>
      <c r="B240" s="183" t="s">
        <v>283</v>
      </c>
      <c r="C240" s="173">
        <v>3</v>
      </c>
      <c r="D240" s="174">
        <v>3.5</v>
      </c>
      <c r="E240" s="175">
        <v>3.5</v>
      </c>
      <c r="F240" s="173"/>
      <c r="G240" s="173"/>
      <c r="H240" s="173"/>
      <c r="I240" s="176">
        <f t="shared" si="13"/>
      </c>
      <c r="J240" s="173">
        <v>3.25</v>
      </c>
      <c r="K240" s="173">
        <v>4.75</v>
      </c>
      <c r="L240" s="173">
        <v>6.75</v>
      </c>
      <c r="M240" s="176">
        <f t="shared" si="14"/>
        <v>4.916666666666667</v>
      </c>
      <c r="N240" s="176">
        <f t="shared" si="16"/>
        <v>24.75</v>
      </c>
      <c r="O240" s="38" t="s">
        <v>74</v>
      </c>
      <c r="P240" s="165">
        <v>580231</v>
      </c>
    </row>
    <row r="241" spans="1:16" ht="18.75">
      <c r="A241" s="171">
        <v>237</v>
      </c>
      <c r="B241" s="183" t="s">
        <v>287</v>
      </c>
      <c r="C241" s="173">
        <v>6</v>
      </c>
      <c r="D241" s="174">
        <v>3.5</v>
      </c>
      <c r="E241" s="175">
        <v>3.5</v>
      </c>
      <c r="F241" s="173"/>
      <c r="G241" s="173"/>
      <c r="H241" s="173"/>
      <c r="I241" s="176">
        <f t="shared" si="13"/>
      </c>
      <c r="J241" s="173">
        <v>2</v>
      </c>
      <c r="K241" s="173">
        <v>5.5</v>
      </c>
      <c r="L241" s="173">
        <v>5.25</v>
      </c>
      <c r="M241" s="176">
        <f t="shared" si="14"/>
        <v>4.25</v>
      </c>
      <c r="N241" s="176">
        <f t="shared" si="16"/>
        <v>25.75</v>
      </c>
      <c r="O241" s="38" t="s">
        <v>74</v>
      </c>
      <c r="P241" s="165">
        <v>580237</v>
      </c>
    </row>
    <row r="242" spans="1:16" ht="18.75">
      <c r="A242" s="171">
        <v>238</v>
      </c>
      <c r="B242" s="183" t="s">
        <v>294</v>
      </c>
      <c r="C242" s="173">
        <v>4</v>
      </c>
      <c r="D242" s="174">
        <v>4.75</v>
      </c>
      <c r="E242" s="175">
        <v>4</v>
      </c>
      <c r="F242" s="173"/>
      <c r="G242" s="173"/>
      <c r="H242" s="173"/>
      <c r="I242" s="176">
        <f t="shared" si="13"/>
      </c>
      <c r="J242" s="173">
        <v>3.5</v>
      </c>
      <c r="K242" s="173">
        <v>5</v>
      </c>
      <c r="L242" s="173">
        <v>6</v>
      </c>
      <c r="M242" s="176">
        <f t="shared" si="14"/>
        <v>4.833333333333333</v>
      </c>
      <c r="N242" s="176">
        <f t="shared" si="16"/>
        <v>27.25</v>
      </c>
      <c r="O242" s="38" t="s">
        <v>74</v>
      </c>
      <c r="P242" s="165">
        <v>580244</v>
      </c>
    </row>
    <row r="243" spans="1:16" ht="18.75">
      <c r="A243" s="171">
        <v>239</v>
      </c>
      <c r="B243" s="183" t="s">
        <v>306</v>
      </c>
      <c r="C243" s="173">
        <v>5</v>
      </c>
      <c r="D243" s="174">
        <v>6</v>
      </c>
      <c r="E243" s="175">
        <v>5.5</v>
      </c>
      <c r="F243" s="173">
        <v>6.75</v>
      </c>
      <c r="G243" s="173">
        <v>7.25</v>
      </c>
      <c r="H243" s="173">
        <v>6</v>
      </c>
      <c r="I243" s="176">
        <f t="shared" si="13"/>
        <v>6.666666666666667</v>
      </c>
      <c r="J243" s="173"/>
      <c r="K243" s="173"/>
      <c r="L243" s="173"/>
      <c r="M243" s="176">
        <f t="shared" si="14"/>
      </c>
      <c r="N243" s="176">
        <f t="shared" si="16"/>
        <v>36.5</v>
      </c>
      <c r="O243" s="38" t="s">
        <v>74</v>
      </c>
      <c r="P243" s="165">
        <v>580256</v>
      </c>
    </row>
    <row r="244" spans="1:16" ht="18.75">
      <c r="A244" s="171">
        <v>240</v>
      </c>
      <c r="B244" s="183" t="s">
        <v>64</v>
      </c>
      <c r="C244" s="173">
        <v>7</v>
      </c>
      <c r="D244" s="174">
        <v>6</v>
      </c>
      <c r="E244" s="175">
        <v>6.5</v>
      </c>
      <c r="F244" s="173">
        <v>6.5</v>
      </c>
      <c r="G244" s="173">
        <v>8</v>
      </c>
      <c r="H244" s="173">
        <v>5.25</v>
      </c>
      <c r="I244" s="176">
        <f t="shared" si="13"/>
        <v>6.583333333333333</v>
      </c>
      <c r="J244" s="173"/>
      <c r="K244" s="173"/>
      <c r="L244" s="173"/>
      <c r="M244" s="176">
        <f t="shared" si="14"/>
      </c>
      <c r="N244" s="176">
        <f t="shared" si="16"/>
        <v>39.25</v>
      </c>
      <c r="O244" s="38" t="s">
        <v>65</v>
      </c>
      <c r="P244" s="165">
        <v>580009</v>
      </c>
    </row>
    <row r="245" spans="1:16" ht="18.75">
      <c r="A245" s="171">
        <v>241</v>
      </c>
      <c r="B245" s="183" t="s">
        <v>75</v>
      </c>
      <c r="C245" s="173">
        <v>7</v>
      </c>
      <c r="D245" s="174">
        <v>3.5</v>
      </c>
      <c r="E245" s="175">
        <v>4.5</v>
      </c>
      <c r="F245" s="173">
        <v>4</v>
      </c>
      <c r="G245" s="173">
        <v>4.75</v>
      </c>
      <c r="H245" s="173">
        <v>3.25</v>
      </c>
      <c r="I245" s="176">
        <f t="shared" si="13"/>
        <v>4</v>
      </c>
      <c r="J245" s="173"/>
      <c r="K245" s="173"/>
      <c r="L245" s="173"/>
      <c r="M245" s="176">
        <f t="shared" si="14"/>
      </c>
      <c r="N245" s="176">
        <f t="shared" si="16"/>
        <v>27</v>
      </c>
      <c r="O245" s="38" t="s">
        <v>65</v>
      </c>
      <c r="P245" s="165">
        <v>580017</v>
      </c>
    </row>
    <row r="246" spans="1:16" ht="18.75">
      <c r="A246" s="171">
        <v>242</v>
      </c>
      <c r="B246" s="183" t="s">
        <v>103</v>
      </c>
      <c r="C246" s="173">
        <v>7</v>
      </c>
      <c r="D246" s="174">
        <v>4.5</v>
      </c>
      <c r="E246" s="175">
        <v>4</v>
      </c>
      <c r="F246" s="173"/>
      <c r="G246" s="173"/>
      <c r="H246" s="173"/>
      <c r="I246" s="176">
        <f t="shared" si="13"/>
      </c>
      <c r="J246" s="173">
        <v>6.5</v>
      </c>
      <c r="K246" s="173">
        <v>7</v>
      </c>
      <c r="L246" s="173">
        <v>8.5</v>
      </c>
      <c r="M246" s="176">
        <f t="shared" si="14"/>
        <v>7.333333333333333</v>
      </c>
      <c r="N246" s="176">
        <f t="shared" si="16"/>
        <v>37.5</v>
      </c>
      <c r="O246" s="38" t="s">
        <v>65</v>
      </c>
      <c r="P246" s="165">
        <v>580045</v>
      </c>
    </row>
    <row r="247" spans="1:16" ht="18.75">
      <c r="A247" s="171">
        <v>243</v>
      </c>
      <c r="B247" s="183" t="s">
        <v>110</v>
      </c>
      <c r="C247" s="173">
        <v>4.5</v>
      </c>
      <c r="D247" s="174">
        <v>5</v>
      </c>
      <c r="E247" s="175">
        <v>5.5</v>
      </c>
      <c r="F247" s="173">
        <v>4.25</v>
      </c>
      <c r="G247" s="173">
        <v>5.5</v>
      </c>
      <c r="H247" s="173">
        <v>4.25</v>
      </c>
      <c r="I247" s="176">
        <f t="shared" si="13"/>
        <v>4.666666666666667</v>
      </c>
      <c r="J247" s="173"/>
      <c r="K247" s="173"/>
      <c r="L247" s="173"/>
      <c r="M247" s="176">
        <f t="shared" si="14"/>
      </c>
      <c r="N247" s="176">
        <f t="shared" si="16"/>
        <v>29</v>
      </c>
      <c r="O247" s="38" t="s">
        <v>65</v>
      </c>
      <c r="P247" s="165">
        <v>580052</v>
      </c>
    </row>
    <row r="248" spans="1:16" ht="18.75">
      <c r="A248" s="171">
        <v>244</v>
      </c>
      <c r="B248" s="183" t="s">
        <v>126</v>
      </c>
      <c r="C248" s="173">
        <v>5</v>
      </c>
      <c r="D248" s="174">
        <v>4</v>
      </c>
      <c r="E248" s="175">
        <v>3.5</v>
      </c>
      <c r="F248" s="173"/>
      <c r="G248" s="173"/>
      <c r="H248" s="173"/>
      <c r="I248" s="176">
        <f t="shared" si="13"/>
      </c>
      <c r="J248" s="173">
        <v>3</v>
      </c>
      <c r="K248" s="173">
        <v>3.5</v>
      </c>
      <c r="L248" s="173">
        <v>6.5</v>
      </c>
      <c r="M248" s="176">
        <f t="shared" si="14"/>
        <v>4.333333333333333</v>
      </c>
      <c r="N248" s="176">
        <f t="shared" si="16"/>
        <v>25.5</v>
      </c>
      <c r="O248" s="38" t="s">
        <v>65</v>
      </c>
      <c r="P248" s="165">
        <v>580069</v>
      </c>
    </row>
    <row r="249" spans="1:16" ht="18.75">
      <c r="A249" s="171">
        <v>245</v>
      </c>
      <c r="B249" s="183" t="s">
        <v>127</v>
      </c>
      <c r="C249" s="173">
        <v>6</v>
      </c>
      <c r="D249" s="174">
        <v>4.75</v>
      </c>
      <c r="E249" s="175">
        <v>4</v>
      </c>
      <c r="F249" s="173">
        <v>4.5</v>
      </c>
      <c r="G249" s="173">
        <v>1.5</v>
      </c>
      <c r="H249" s="173">
        <v>3.5</v>
      </c>
      <c r="I249" s="176">
        <f t="shared" si="13"/>
        <v>3.1666666666666665</v>
      </c>
      <c r="J249" s="173"/>
      <c r="K249" s="173"/>
      <c r="L249" s="173"/>
      <c r="M249" s="176">
        <f t="shared" si="14"/>
      </c>
      <c r="N249" s="176">
        <f t="shared" si="16"/>
        <v>24.25</v>
      </c>
      <c r="O249" s="38" t="s">
        <v>65</v>
      </c>
      <c r="P249" s="165">
        <v>580070</v>
      </c>
    </row>
    <row r="250" spans="1:16" ht="18.75">
      <c r="A250" s="171">
        <v>246</v>
      </c>
      <c r="B250" s="183" t="s">
        <v>132</v>
      </c>
      <c r="C250" s="173">
        <v>6</v>
      </c>
      <c r="D250" s="174">
        <v>5</v>
      </c>
      <c r="E250" s="175">
        <v>4</v>
      </c>
      <c r="F250" s="173"/>
      <c r="G250" s="173"/>
      <c r="H250" s="173"/>
      <c r="I250" s="176">
        <f t="shared" si="13"/>
      </c>
      <c r="J250" s="173">
        <v>5.75</v>
      </c>
      <c r="K250" s="173">
        <v>6</v>
      </c>
      <c r="L250" s="173">
        <v>7.25</v>
      </c>
      <c r="M250" s="176">
        <f t="shared" si="14"/>
        <v>6.333333333333333</v>
      </c>
      <c r="N250" s="176">
        <f t="shared" si="16"/>
        <v>34</v>
      </c>
      <c r="O250" s="38" t="s">
        <v>65</v>
      </c>
      <c r="P250" s="165">
        <v>580075</v>
      </c>
    </row>
    <row r="251" spans="1:16" ht="18.75">
      <c r="A251" s="171">
        <v>247</v>
      </c>
      <c r="B251" s="183" t="s">
        <v>142</v>
      </c>
      <c r="C251" s="173">
        <v>5.5</v>
      </c>
      <c r="D251" s="174">
        <v>4.5</v>
      </c>
      <c r="E251" s="175">
        <v>4</v>
      </c>
      <c r="F251" s="173"/>
      <c r="G251" s="173"/>
      <c r="H251" s="173"/>
      <c r="I251" s="176">
        <f t="shared" si="13"/>
      </c>
      <c r="J251" s="173">
        <v>4.75</v>
      </c>
      <c r="K251" s="173">
        <v>4.75</v>
      </c>
      <c r="L251" s="173">
        <v>6.5</v>
      </c>
      <c r="M251" s="176">
        <f t="shared" si="14"/>
        <v>5.333333333333333</v>
      </c>
      <c r="N251" s="176">
        <f t="shared" si="16"/>
        <v>30</v>
      </c>
      <c r="O251" s="38" t="s">
        <v>65</v>
      </c>
      <c r="P251" s="165">
        <v>580085</v>
      </c>
    </row>
    <row r="252" spans="1:16" ht="18.75">
      <c r="A252" s="171">
        <v>248</v>
      </c>
      <c r="B252" s="183" t="s">
        <v>150</v>
      </c>
      <c r="C252" s="173">
        <v>6</v>
      </c>
      <c r="D252" s="174">
        <v>3.25</v>
      </c>
      <c r="E252" s="175">
        <v>3.5</v>
      </c>
      <c r="F252" s="173"/>
      <c r="G252" s="173"/>
      <c r="H252" s="173"/>
      <c r="I252" s="176">
        <f t="shared" si="13"/>
      </c>
      <c r="J252" s="173">
        <v>5.25</v>
      </c>
      <c r="K252" s="173">
        <v>6.5</v>
      </c>
      <c r="L252" s="173">
        <v>7.25</v>
      </c>
      <c r="M252" s="176">
        <f t="shared" si="14"/>
        <v>6.333333333333333</v>
      </c>
      <c r="N252" s="176">
        <f t="shared" si="16"/>
        <v>31.75</v>
      </c>
      <c r="O252" s="38" t="s">
        <v>65</v>
      </c>
      <c r="P252" s="165">
        <v>580094</v>
      </c>
    </row>
    <row r="253" spans="1:16" ht="18.75">
      <c r="A253" s="171">
        <v>249</v>
      </c>
      <c r="B253" s="183" t="s">
        <v>176</v>
      </c>
      <c r="C253" s="173">
        <v>6.5</v>
      </c>
      <c r="D253" s="174">
        <v>6.5</v>
      </c>
      <c r="E253" s="175">
        <v>2.5</v>
      </c>
      <c r="F253" s="173"/>
      <c r="G253" s="173"/>
      <c r="H253" s="173"/>
      <c r="I253" s="176">
        <f t="shared" si="13"/>
      </c>
      <c r="J253" s="173">
        <v>7</v>
      </c>
      <c r="K253" s="173">
        <v>7.25</v>
      </c>
      <c r="L253" s="173">
        <v>9.25</v>
      </c>
      <c r="M253" s="176">
        <f t="shared" si="14"/>
        <v>7.833333333333333</v>
      </c>
      <c r="N253" s="176">
        <f t="shared" si="16"/>
        <v>39</v>
      </c>
      <c r="O253" s="38" t="s">
        <v>65</v>
      </c>
      <c r="P253" s="165">
        <v>580122</v>
      </c>
    </row>
    <row r="254" spans="1:16" ht="18.75">
      <c r="A254" s="171">
        <v>250</v>
      </c>
      <c r="B254" s="183" t="s">
        <v>182</v>
      </c>
      <c r="C254" s="173">
        <v>4.5</v>
      </c>
      <c r="D254" s="174">
        <v>2.5</v>
      </c>
      <c r="E254" s="175">
        <v>3</v>
      </c>
      <c r="F254" s="173"/>
      <c r="G254" s="173"/>
      <c r="H254" s="173"/>
      <c r="I254" s="176">
        <f t="shared" si="13"/>
      </c>
      <c r="J254" s="173">
        <v>4</v>
      </c>
      <c r="K254" s="173">
        <v>6.5</v>
      </c>
      <c r="L254" s="173">
        <v>6.25</v>
      </c>
      <c r="M254" s="176">
        <f t="shared" si="14"/>
        <v>5.583333333333333</v>
      </c>
      <c r="N254" s="176">
        <f t="shared" si="16"/>
        <v>26.75</v>
      </c>
      <c r="O254" s="38" t="s">
        <v>65</v>
      </c>
      <c r="P254" s="165">
        <v>580128</v>
      </c>
    </row>
    <row r="255" spans="1:16" ht="18.75">
      <c r="A255" s="171">
        <v>251</v>
      </c>
      <c r="B255" s="183" t="s">
        <v>185</v>
      </c>
      <c r="C255" s="173">
        <v>5</v>
      </c>
      <c r="D255" s="174">
        <v>5</v>
      </c>
      <c r="E255" s="175">
        <v>2</v>
      </c>
      <c r="F255" s="173"/>
      <c r="G255" s="173"/>
      <c r="H255" s="173"/>
      <c r="I255" s="176">
        <f t="shared" si="13"/>
      </c>
      <c r="J255" s="173">
        <v>5</v>
      </c>
      <c r="K255" s="173">
        <v>5.75</v>
      </c>
      <c r="L255" s="173">
        <v>7</v>
      </c>
      <c r="M255" s="176">
        <f t="shared" si="14"/>
        <v>5.916666666666667</v>
      </c>
      <c r="N255" s="176">
        <f t="shared" si="16"/>
        <v>29.75</v>
      </c>
      <c r="O255" s="38" t="s">
        <v>65</v>
      </c>
      <c r="P255" s="165">
        <v>580131</v>
      </c>
    </row>
    <row r="256" spans="1:16" ht="18.75">
      <c r="A256" s="171">
        <v>252</v>
      </c>
      <c r="B256" s="183" t="s">
        <v>198</v>
      </c>
      <c r="C256" s="173">
        <v>5</v>
      </c>
      <c r="D256" s="174">
        <v>3.5</v>
      </c>
      <c r="E256" s="175">
        <v>3</v>
      </c>
      <c r="F256" s="173"/>
      <c r="G256" s="173"/>
      <c r="H256" s="173"/>
      <c r="I256" s="176">
        <f t="shared" si="13"/>
      </c>
      <c r="J256" s="173">
        <v>4.5</v>
      </c>
      <c r="K256" s="173">
        <v>5.5</v>
      </c>
      <c r="L256" s="173">
        <v>7.25</v>
      </c>
      <c r="M256" s="176">
        <f t="shared" si="14"/>
        <v>5.75</v>
      </c>
      <c r="N256" s="176">
        <f t="shared" si="16"/>
        <v>28.75</v>
      </c>
      <c r="O256" s="38" t="s">
        <v>65</v>
      </c>
      <c r="P256" s="165">
        <v>580144</v>
      </c>
    </row>
    <row r="257" spans="1:16" ht="18.75">
      <c r="A257" s="171">
        <v>253</v>
      </c>
      <c r="B257" s="183" t="s">
        <v>203</v>
      </c>
      <c r="C257" s="173">
        <v>7</v>
      </c>
      <c r="D257" s="174">
        <v>4.5</v>
      </c>
      <c r="E257" s="175">
        <v>4</v>
      </c>
      <c r="F257" s="173"/>
      <c r="G257" s="173"/>
      <c r="H257" s="173"/>
      <c r="I257" s="176">
        <f t="shared" si="13"/>
      </c>
      <c r="J257" s="173">
        <v>7.25</v>
      </c>
      <c r="K257" s="173">
        <v>6</v>
      </c>
      <c r="L257" s="173">
        <v>8.5</v>
      </c>
      <c r="M257" s="176">
        <f t="shared" si="14"/>
        <v>7.25</v>
      </c>
      <c r="N257" s="176">
        <f t="shared" si="16"/>
        <v>37.25</v>
      </c>
      <c r="O257" s="38" t="s">
        <v>65</v>
      </c>
      <c r="P257" s="165">
        <v>580150</v>
      </c>
    </row>
    <row r="258" spans="1:16" ht="18.75">
      <c r="A258" s="171">
        <v>254</v>
      </c>
      <c r="B258" s="183" t="s">
        <v>214</v>
      </c>
      <c r="C258" s="173">
        <v>5</v>
      </c>
      <c r="D258" s="174">
        <v>6</v>
      </c>
      <c r="E258" s="175">
        <v>2</v>
      </c>
      <c r="F258" s="173"/>
      <c r="G258" s="173"/>
      <c r="H258" s="173"/>
      <c r="I258" s="176">
        <f t="shared" si="13"/>
      </c>
      <c r="J258" s="173">
        <v>4</v>
      </c>
      <c r="K258" s="173">
        <v>3.25</v>
      </c>
      <c r="L258" s="173">
        <v>6.5</v>
      </c>
      <c r="M258" s="176">
        <f t="shared" si="14"/>
        <v>4.583333333333333</v>
      </c>
      <c r="N258" s="176">
        <f t="shared" si="16"/>
        <v>26.75</v>
      </c>
      <c r="O258" s="38" t="s">
        <v>65</v>
      </c>
      <c r="P258" s="165">
        <v>580161</v>
      </c>
    </row>
    <row r="259" spans="1:16" ht="18.75">
      <c r="A259" s="171">
        <v>255</v>
      </c>
      <c r="B259" s="183" t="s">
        <v>215</v>
      </c>
      <c r="C259" s="173">
        <v>6</v>
      </c>
      <c r="D259" s="174">
        <v>4.5</v>
      </c>
      <c r="E259" s="175">
        <v>4</v>
      </c>
      <c r="F259" s="173"/>
      <c r="G259" s="173"/>
      <c r="H259" s="173"/>
      <c r="I259" s="176">
        <f t="shared" si="13"/>
      </c>
      <c r="J259" s="173">
        <v>3.75</v>
      </c>
      <c r="K259" s="173">
        <v>6.25</v>
      </c>
      <c r="L259" s="173">
        <v>8</v>
      </c>
      <c r="M259" s="176">
        <f t="shared" si="14"/>
        <v>6</v>
      </c>
      <c r="N259" s="176">
        <f t="shared" si="16"/>
        <v>32.5</v>
      </c>
      <c r="O259" s="38" t="s">
        <v>65</v>
      </c>
      <c r="P259" s="165">
        <v>580162</v>
      </c>
    </row>
    <row r="260" spans="1:16" ht="18.75">
      <c r="A260" s="171">
        <v>256</v>
      </c>
      <c r="B260" s="183" t="s">
        <v>218</v>
      </c>
      <c r="C260" s="173">
        <v>6.5</v>
      </c>
      <c r="D260" s="174">
        <v>6.5</v>
      </c>
      <c r="E260" s="175">
        <v>3</v>
      </c>
      <c r="F260" s="173"/>
      <c r="G260" s="173"/>
      <c r="H260" s="173"/>
      <c r="I260" s="176">
        <f t="shared" si="13"/>
      </c>
      <c r="J260" s="173">
        <v>6.5</v>
      </c>
      <c r="K260" s="173">
        <v>6.25</v>
      </c>
      <c r="L260" s="173">
        <v>8.25</v>
      </c>
      <c r="M260" s="176">
        <f t="shared" si="14"/>
        <v>7</v>
      </c>
      <c r="N260" s="176">
        <f t="shared" si="16"/>
        <v>37</v>
      </c>
      <c r="O260" s="38" t="s">
        <v>65</v>
      </c>
      <c r="P260" s="165">
        <v>580165</v>
      </c>
    </row>
    <row r="261" spans="1:16" ht="18.75">
      <c r="A261" s="171">
        <v>257</v>
      </c>
      <c r="B261" s="183" t="s">
        <v>220</v>
      </c>
      <c r="C261" s="173">
        <v>5</v>
      </c>
      <c r="D261" s="174">
        <v>7.5</v>
      </c>
      <c r="E261" s="175">
        <v>3</v>
      </c>
      <c r="F261" s="173">
        <v>5</v>
      </c>
      <c r="G261" s="173">
        <v>4.25</v>
      </c>
      <c r="H261" s="173">
        <v>4.25</v>
      </c>
      <c r="I261" s="176">
        <f aca="true" t="shared" si="17" ref="I261:I272">IF((F261+G261+H261&lt;&gt;0),(F261+G261+H261)/3,"")</f>
        <v>4.5</v>
      </c>
      <c r="J261" s="173"/>
      <c r="K261" s="173"/>
      <c r="L261" s="173"/>
      <c r="M261" s="176">
        <f aca="true" t="shared" si="18" ref="M261:M272">IF((J261+K261+L261&lt;&gt;0),(J261+K261+L261)/3,"")</f>
      </c>
      <c r="N261" s="176">
        <f t="shared" si="16"/>
        <v>29</v>
      </c>
      <c r="O261" s="38" t="s">
        <v>65</v>
      </c>
      <c r="P261" s="165">
        <v>580167</v>
      </c>
    </row>
    <row r="262" spans="1:16" ht="18.75">
      <c r="A262" s="171">
        <v>258</v>
      </c>
      <c r="B262" s="183" t="s">
        <v>223</v>
      </c>
      <c r="C262" s="173">
        <v>4</v>
      </c>
      <c r="D262" s="174">
        <v>3.5</v>
      </c>
      <c r="E262" s="175">
        <v>2</v>
      </c>
      <c r="F262" s="173"/>
      <c r="G262" s="173"/>
      <c r="H262" s="173"/>
      <c r="I262" s="176">
        <f t="shared" si="17"/>
      </c>
      <c r="J262" s="173">
        <v>3</v>
      </c>
      <c r="K262" s="173">
        <v>4.5</v>
      </c>
      <c r="L262" s="173">
        <v>6.5</v>
      </c>
      <c r="M262" s="176">
        <f t="shared" si="18"/>
        <v>4.666666666666667</v>
      </c>
      <c r="N262" s="176">
        <f t="shared" si="16"/>
        <v>23.5</v>
      </c>
      <c r="O262" s="38" t="s">
        <v>65</v>
      </c>
      <c r="P262" s="165">
        <v>580170</v>
      </c>
    </row>
    <row r="263" spans="1:16" ht="18.75">
      <c r="A263" s="171">
        <v>259</v>
      </c>
      <c r="B263" s="183" t="s">
        <v>226</v>
      </c>
      <c r="C263" s="173">
        <v>6</v>
      </c>
      <c r="D263" s="174">
        <v>5.5</v>
      </c>
      <c r="E263" s="175">
        <v>3</v>
      </c>
      <c r="F263" s="173"/>
      <c r="G263" s="173"/>
      <c r="H263" s="173"/>
      <c r="I263" s="176">
        <f t="shared" si="17"/>
      </c>
      <c r="J263" s="173">
        <v>4.5</v>
      </c>
      <c r="K263" s="173">
        <v>6</v>
      </c>
      <c r="L263" s="173">
        <v>7.75</v>
      </c>
      <c r="M263" s="176">
        <f t="shared" si="18"/>
        <v>6.083333333333333</v>
      </c>
      <c r="N263" s="176">
        <f t="shared" si="16"/>
        <v>32.75</v>
      </c>
      <c r="O263" s="38" t="s">
        <v>65</v>
      </c>
      <c r="P263" s="165">
        <v>580173</v>
      </c>
    </row>
    <row r="264" spans="1:16" ht="18.75">
      <c r="A264" s="171">
        <v>260</v>
      </c>
      <c r="B264" s="183" t="s">
        <v>232</v>
      </c>
      <c r="C264" s="173">
        <v>1.5</v>
      </c>
      <c r="D264" s="174">
        <v>3.5</v>
      </c>
      <c r="E264" s="175">
        <v>2.5</v>
      </c>
      <c r="F264" s="173"/>
      <c r="G264" s="173"/>
      <c r="H264" s="173"/>
      <c r="I264" s="176">
        <f t="shared" si="17"/>
      </c>
      <c r="J264" s="173">
        <v>5.25</v>
      </c>
      <c r="K264" s="173">
        <v>3.5</v>
      </c>
      <c r="L264" s="173">
        <v>4.5</v>
      </c>
      <c r="M264" s="176">
        <f t="shared" si="18"/>
        <v>4.416666666666667</v>
      </c>
      <c r="N264" s="176">
        <f t="shared" si="16"/>
        <v>20.75</v>
      </c>
      <c r="O264" s="38" t="s">
        <v>65</v>
      </c>
      <c r="P264" s="165">
        <v>580179</v>
      </c>
    </row>
    <row r="265" spans="1:16" ht="18.75">
      <c r="A265" s="171">
        <v>261</v>
      </c>
      <c r="B265" s="183" t="s">
        <v>248</v>
      </c>
      <c r="C265" s="173">
        <v>5</v>
      </c>
      <c r="D265" s="174">
        <v>3</v>
      </c>
      <c r="E265" s="175">
        <v>1</v>
      </c>
      <c r="F265" s="173"/>
      <c r="G265" s="173"/>
      <c r="H265" s="173"/>
      <c r="I265" s="176">
        <f t="shared" si="17"/>
      </c>
      <c r="J265" s="173">
        <v>4.75</v>
      </c>
      <c r="K265" s="173">
        <v>4.75</v>
      </c>
      <c r="L265" s="173">
        <v>6.25</v>
      </c>
      <c r="M265" s="176">
        <f t="shared" si="18"/>
        <v>5.25</v>
      </c>
      <c r="N265" s="176">
        <f t="shared" si="16"/>
        <v>24.75</v>
      </c>
      <c r="O265" s="38" t="s">
        <v>65</v>
      </c>
      <c r="P265" s="165">
        <v>580195</v>
      </c>
    </row>
    <row r="266" spans="1:16" ht="18.75">
      <c r="A266" s="171">
        <v>262</v>
      </c>
      <c r="B266" s="183" t="s">
        <v>251</v>
      </c>
      <c r="C266" s="173">
        <v>5</v>
      </c>
      <c r="D266" s="174">
        <v>3.75</v>
      </c>
      <c r="E266" s="175">
        <v>3.5</v>
      </c>
      <c r="F266" s="173"/>
      <c r="G266" s="173"/>
      <c r="H266" s="173"/>
      <c r="I266" s="176">
        <f t="shared" si="17"/>
      </c>
      <c r="J266" s="173">
        <v>5</v>
      </c>
      <c r="K266" s="173">
        <v>5.75</v>
      </c>
      <c r="L266" s="173">
        <v>7.75</v>
      </c>
      <c r="M266" s="176">
        <f t="shared" si="18"/>
        <v>6.166666666666667</v>
      </c>
      <c r="N266" s="176">
        <f t="shared" si="16"/>
        <v>30.75</v>
      </c>
      <c r="O266" s="38" t="s">
        <v>65</v>
      </c>
      <c r="P266" s="165">
        <v>580198</v>
      </c>
    </row>
    <row r="267" spans="1:16" ht="18.75">
      <c r="A267" s="171">
        <v>263</v>
      </c>
      <c r="B267" s="183" t="s">
        <v>258</v>
      </c>
      <c r="C267" s="173">
        <v>3.5</v>
      </c>
      <c r="D267" s="174">
        <v>3</v>
      </c>
      <c r="E267" s="175">
        <v>3.5</v>
      </c>
      <c r="F267" s="173"/>
      <c r="G267" s="173"/>
      <c r="H267" s="173"/>
      <c r="I267" s="176">
        <f t="shared" si="17"/>
      </c>
      <c r="J267" s="173">
        <v>3.5</v>
      </c>
      <c r="K267" s="173">
        <v>3.25</v>
      </c>
      <c r="L267" s="173">
        <v>6.5</v>
      </c>
      <c r="M267" s="176">
        <f t="shared" si="18"/>
        <v>4.416666666666667</v>
      </c>
      <c r="N267" s="176">
        <f t="shared" si="16"/>
        <v>23.25</v>
      </c>
      <c r="O267" s="38" t="s">
        <v>65</v>
      </c>
      <c r="P267" s="165">
        <v>580206</v>
      </c>
    </row>
    <row r="268" spans="1:16" ht="18.75">
      <c r="A268" s="171">
        <v>264</v>
      </c>
      <c r="B268" s="183" t="s">
        <v>273</v>
      </c>
      <c r="C268" s="173">
        <v>5.5</v>
      </c>
      <c r="D268" s="174">
        <v>5</v>
      </c>
      <c r="E268" s="175">
        <v>4.5</v>
      </c>
      <c r="F268" s="173"/>
      <c r="G268" s="173"/>
      <c r="H268" s="173"/>
      <c r="I268" s="176">
        <f t="shared" si="17"/>
      </c>
      <c r="J268" s="173">
        <v>3.25</v>
      </c>
      <c r="K268" s="173">
        <v>3.75</v>
      </c>
      <c r="L268" s="173">
        <v>6.5</v>
      </c>
      <c r="M268" s="176">
        <f t="shared" si="18"/>
        <v>4.5</v>
      </c>
      <c r="N268" s="176">
        <f t="shared" si="16"/>
        <v>28.5</v>
      </c>
      <c r="O268" s="38" t="s">
        <v>65</v>
      </c>
      <c r="P268" s="165">
        <v>580221</v>
      </c>
    </row>
    <row r="269" spans="1:16" ht="18.75">
      <c r="A269" s="171">
        <v>265</v>
      </c>
      <c r="B269" s="183" t="s">
        <v>286</v>
      </c>
      <c r="C269" s="173">
        <v>6</v>
      </c>
      <c r="D269" s="174">
        <v>4.5</v>
      </c>
      <c r="E269" s="175">
        <v>4</v>
      </c>
      <c r="F269" s="173"/>
      <c r="G269" s="173"/>
      <c r="H269" s="173"/>
      <c r="I269" s="176">
        <f t="shared" si="17"/>
      </c>
      <c r="J269" s="173">
        <v>5.25</v>
      </c>
      <c r="K269" s="173">
        <v>6.25</v>
      </c>
      <c r="L269" s="173">
        <v>8.25</v>
      </c>
      <c r="M269" s="176">
        <f t="shared" si="18"/>
        <v>6.583333333333333</v>
      </c>
      <c r="N269" s="176">
        <f t="shared" si="16"/>
        <v>34.25</v>
      </c>
      <c r="O269" s="38" t="s">
        <v>65</v>
      </c>
      <c r="P269" s="165">
        <v>580238</v>
      </c>
    </row>
    <row r="270" spans="1:16" ht="18.75">
      <c r="A270" s="171">
        <v>266</v>
      </c>
      <c r="B270" s="183" t="s">
        <v>297</v>
      </c>
      <c r="C270" s="173">
        <v>3.5</v>
      </c>
      <c r="D270" s="174">
        <v>5.25</v>
      </c>
      <c r="E270" s="175">
        <v>2.5</v>
      </c>
      <c r="F270" s="173"/>
      <c r="G270" s="173"/>
      <c r="H270" s="173"/>
      <c r="I270" s="176">
        <f t="shared" si="17"/>
      </c>
      <c r="J270" s="173">
        <v>2.25</v>
      </c>
      <c r="K270" s="173">
        <v>5.25</v>
      </c>
      <c r="L270" s="173">
        <v>6.75</v>
      </c>
      <c r="M270" s="176">
        <f t="shared" si="18"/>
        <v>4.75</v>
      </c>
      <c r="N270" s="176">
        <f t="shared" si="16"/>
        <v>25.5</v>
      </c>
      <c r="O270" s="38" t="s">
        <v>65</v>
      </c>
      <c r="P270" s="165">
        <v>580247</v>
      </c>
    </row>
    <row r="271" spans="1:16" ht="18.75">
      <c r="A271" s="171">
        <v>267</v>
      </c>
      <c r="B271" s="183" t="s">
        <v>298</v>
      </c>
      <c r="C271" s="173">
        <v>5</v>
      </c>
      <c r="D271" s="174">
        <v>4.5</v>
      </c>
      <c r="E271" s="175">
        <v>3</v>
      </c>
      <c r="F271" s="173"/>
      <c r="G271" s="173"/>
      <c r="H271" s="173"/>
      <c r="I271" s="176">
        <f t="shared" si="17"/>
      </c>
      <c r="J271" s="173">
        <v>4.25</v>
      </c>
      <c r="K271" s="173">
        <v>5</v>
      </c>
      <c r="L271" s="173">
        <v>6.25</v>
      </c>
      <c r="M271" s="176">
        <f t="shared" si="18"/>
        <v>5.166666666666667</v>
      </c>
      <c r="N271" s="176">
        <f t="shared" si="16"/>
        <v>28</v>
      </c>
      <c r="O271" s="38" t="s">
        <v>65</v>
      </c>
      <c r="P271" s="165">
        <v>580248</v>
      </c>
    </row>
    <row r="272" spans="1:16" ht="18.75">
      <c r="A272" s="171">
        <v>268</v>
      </c>
      <c r="B272" s="183" t="s">
        <v>315</v>
      </c>
      <c r="C272" s="173">
        <v>5</v>
      </c>
      <c r="D272" s="174">
        <v>5.75</v>
      </c>
      <c r="E272" s="175">
        <v>3</v>
      </c>
      <c r="F272" s="173"/>
      <c r="G272" s="173"/>
      <c r="H272" s="173"/>
      <c r="I272" s="176">
        <f t="shared" si="17"/>
      </c>
      <c r="J272" s="173">
        <v>4.5</v>
      </c>
      <c r="K272" s="173">
        <v>3.5</v>
      </c>
      <c r="L272" s="173">
        <v>5</v>
      </c>
      <c r="M272" s="176">
        <f t="shared" si="18"/>
        <v>4.333333333333333</v>
      </c>
      <c r="N272" s="176">
        <f t="shared" si="16"/>
        <v>26.75</v>
      </c>
      <c r="O272" s="38" t="s">
        <v>65</v>
      </c>
      <c r="P272" s="165">
        <v>580266</v>
      </c>
    </row>
    <row r="273" spans="1:15" ht="15.75">
      <c r="A273" s="28"/>
      <c r="B273" s="29"/>
      <c r="C273" s="30"/>
      <c r="D273" s="30"/>
      <c r="E273" s="30"/>
      <c r="F273" s="31"/>
      <c r="G273" s="30"/>
      <c r="H273" s="30"/>
      <c r="I273" s="30"/>
      <c r="J273" s="30"/>
      <c r="K273" s="30"/>
      <c r="L273" s="30"/>
      <c r="M273" s="23"/>
      <c r="N273" s="23"/>
      <c r="O273" s="25"/>
    </row>
    <row r="274" spans="1:15" ht="15.75">
      <c r="A274" s="32"/>
      <c r="B274" s="33"/>
      <c r="C274" s="35"/>
      <c r="D274" s="35"/>
      <c r="E274" s="35"/>
      <c r="F274" s="35"/>
      <c r="G274" s="35"/>
      <c r="H274" s="35"/>
      <c r="I274" s="36"/>
      <c r="J274" s="36"/>
      <c r="K274" s="36"/>
      <c r="L274" s="35"/>
      <c r="M274" s="23"/>
      <c r="N274" s="23"/>
      <c r="O274" s="25"/>
    </row>
    <row r="275" spans="1:15" ht="15.75">
      <c r="A275" s="32"/>
      <c r="B275" s="33"/>
      <c r="C275" s="35"/>
      <c r="D275" s="35"/>
      <c r="E275" s="35"/>
      <c r="F275" s="36"/>
      <c r="G275" s="35"/>
      <c r="H275" s="35"/>
      <c r="I275" s="35"/>
      <c r="J275" s="35"/>
      <c r="K275" s="35"/>
      <c r="L275" s="35"/>
      <c r="M275" s="23"/>
      <c r="N275" s="23"/>
      <c r="O275" s="25"/>
    </row>
    <row r="276" spans="1:15" ht="15.75">
      <c r="A276" s="32"/>
      <c r="B276" s="33"/>
      <c r="C276" s="35"/>
      <c r="D276" s="35"/>
      <c r="E276" s="35"/>
      <c r="F276" s="35"/>
      <c r="G276" s="35"/>
      <c r="H276" s="35"/>
      <c r="I276" s="36"/>
      <c r="J276" s="35"/>
      <c r="K276" s="35"/>
      <c r="L276" s="35"/>
      <c r="M276" s="23"/>
      <c r="N276" s="23"/>
      <c r="O276" s="25"/>
    </row>
    <row r="277" spans="1:15" ht="15.75">
      <c r="A277" s="32"/>
      <c r="B277" s="34"/>
      <c r="C277" s="35"/>
      <c r="D277" s="35"/>
      <c r="E277" s="35"/>
      <c r="F277" s="35"/>
      <c r="G277" s="35"/>
      <c r="H277" s="35"/>
      <c r="I277" s="36"/>
      <c r="J277" s="35"/>
      <c r="K277" s="35"/>
      <c r="L277" s="35"/>
      <c r="M277" s="23"/>
      <c r="N277" s="23"/>
      <c r="O277" s="25"/>
    </row>
    <row r="278" spans="1:15" ht="15.75">
      <c r="A278" s="32"/>
      <c r="B278" s="33"/>
      <c r="C278" s="35"/>
      <c r="D278" s="35"/>
      <c r="E278" s="35"/>
      <c r="F278" s="35"/>
      <c r="G278" s="36"/>
      <c r="H278" s="35"/>
      <c r="I278" s="35"/>
      <c r="J278" s="35"/>
      <c r="K278" s="35"/>
      <c r="L278" s="35"/>
      <c r="M278" s="23"/>
      <c r="N278" s="23"/>
      <c r="O278" s="25"/>
    </row>
    <row r="279" spans="1:15" ht="15.75">
      <c r="A279" s="32"/>
      <c r="B279" s="33"/>
      <c r="C279" s="35"/>
      <c r="D279" s="35"/>
      <c r="E279" s="35"/>
      <c r="F279" s="35"/>
      <c r="G279" s="36"/>
      <c r="H279" s="35"/>
      <c r="I279" s="35"/>
      <c r="J279" s="35"/>
      <c r="K279" s="35"/>
      <c r="L279" s="35"/>
      <c r="M279" s="23"/>
      <c r="N279" s="23"/>
      <c r="O279" s="25"/>
    </row>
    <row r="280" spans="1:15" ht="15.75">
      <c r="A280" s="32"/>
      <c r="B280" s="33"/>
      <c r="C280" s="35"/>
      <c r="D280" s="35"/>
      <c r="E280" s="35"/>
      <c r="F280" s="35"/>
      <c r="G280" s="35"/>
      <c r="H280" s="35"/>
      <c r="I280" s="36"/>
      <c r="J280" s="35"/>
      <c r="K280" s="35"/>
      <c r="L280" s="35"/>
      <c r="M280" s="23"/>
      <c r="N280" s="23"/>
      <c r="O280" s="25"/>
    </row>
    <row r="281" spans="1:15" ht="15.75">
      <c r="A281" s="32"/>
      <c r="B281" s="33"/>
      <c r="C281" s="35"/>
      <c r="D281" s="35"/>
      <c r="E281" s="35"/>
      <c r="F281" s="35"/>
      <c r="G281" s="35"/>
      <c r="H281" s="35"/>
      <c r="I281" s="36"/>
      <c r="J281" s="36"/>
      <c r="K281" s="36"/>
      <c r="L281" s="35"/>
      <c r="M281" s="23"/>
      <c r="N281" s="23"/>
      <c r="O281" s="25"/>
    </row>
    <row r="282" spans="1:15" ht="15.75">
      <c r="A282" s="32"/>
      <c r="B282" s="33"/>
      <c r="C282" s="35"/>
      <c r="D282" s="35"/>
      <c r="E282" s="35"/>
      <c r="F282" s="35"/>
      <c r="G282" s="35"/>
      <c r="H282" s="35"/>
      <c r="I282" s="36"/>
      <c r="J282" s="36"/>
      <c r="K282" s="36"/>
      <c r="L282" s="35"/>
      <c r="M282" s="23"/>
      <c r="N282" s="23"/>
      <c r="O282" s="25"/>
    </row>
    <row r="283" spans="1:15" ht="15.75">
      <c r="A283" s="32"/>
      <c r="B283" s="34"/>
      <c r="C283" s="35"/>
      <c r="D283" s="35"/>
      <c r="E283" s="35"/>
      <c r="F283" s="35"/>
      <c r="G283" s="36"/>
      <c r="H283" s="35"/>
      <c r="I283" s="35"/>
      <c r="J283" s="35"/>
      <c r="K283" s="35"/>
      <c r="L283" s="35"/>
      <c r="M283" s="23"/>
      <c r="N283" s="23"/>
      <c r="O283" s="25"/>
    </row>
    <row r="284" spans="1:15" ht="15.75">
      <c r="A284" s="32"/>
      <c r="B284" s="33"/>
      <c r="C284" s="35"/>
      <c r="D284" s="35"/>
      <c r="E284" s="35"/>
      <c r="F284" s="35"/>
      <c r="G284" s="36"/>
      <c r="H284" s="35"/>
      <c r="I284" s="35"/>
      <c r="J284" s="35"/>
      <c r="K284" s="35"/>
      <c r="L284" s="35"/>
      <c r="M284" s="23"/>
      <c r="N284" s="23"/>
      <c r="O284" s="25"/>
    </row>
    <row r="285" spans="1:15" ht="15.75">
      <c r="A285" s="32"/>
      <c r="B285" s="33"/>
      <c r="C285" s="35"/>
      <c r="D285" s="35"/>
      <c r="E285" s="35"/>
      <c r="F285" s="35"/>
      <c r="G285" s="36"/>
      <c r="H285" s="35"/>
      <c r="I285" s="35"/>
      <c r="J285" s="35"/>
      <c r="K285" s="35"/>
      <c r="L285" s="35"/>
      <c r="M285" s="23"/>
      <c r="N285" s="23"/>
      <c r="O285" s="25"/>
    </row>
    <row r="286" spans="1:15" ht="15.75">
      <c r="A286" s="32"/>
      <c r="B286" s="33"/>
      <c r="C286" s="35"/>
      <c r="D286" s="35"/>
      <c r="E286" s="35"/>
      <c r="F286" s="35"/>
      <c r="G286" s="35"/>
      <c r="H286" s="35"/>
      <c r="I286" s="36"/>
      <c r="J286" s="36"/>
      <c r="K286" s="36"/>
      <c r="L286" s="35"/>
      <c r="M286" s="23"/>
      <c r="N286" s="23"/>
      <c r="O286" s="25"/>
    </row>
    <row r="287" spans="1:15" ht="15.75">
      <c r="A287" s="32"/>
      <c r="B287" s="33"/>
      <c r="C287" s="35"/>
      <c r="D287" s="35"/>
      <c r="E287" s="35"/>
      <c r="F287" s="35"/>
      <c r="G287" s="35"/>
      <c r="H287" s="35"/>
      <c r="I287" s="36"/>
      <c r="J287" s="36"/>
      <c r="K287" s="36"/>
      <c r="L287" s="35"/>
      <c r="M287" s="23"/>
      <c r="N287" s="23"/>
      <c r="O287" s="25"/>
    </row>
    <row r="288" spans="1:15" ht="15.75">
      <c r="A288" s="32"/>
      <c r="B288" s="34"/>
      <c r="C288" s="35"/>
      <c r="D288" s="35"/>
      <c r="E288" s="35"/>
      <c r="F288" s="35"/>
      <c r="G288" s="36"/>
      <c r="H288" s="35"/>
      <c r="I288" s="35"/>
      <c r="J288" s="35"/>
      <c r="K288" s="35"/>
      <c r="L288" s="35"/>
      <c r="M288" s="23"/>
      <c r="N288" s="23"/>
      <c r="O288" s="25"/>
    </row>
    <row r="289" spans="1:15" ht="15.75">
      <c r="A289" s="32"/>
      <c r="B289" s="33"/>
      <c r="C289" s="35"/>
      <c r="D289" s="35"/>
      <c r="E289" s="35"/>
      <c r="F289" s="35"/>
      <c r="G289" s="36"/>
      <c r="H289" s="35"/>
      <c r="I289" s="35"/>
      <c r="J289" s="35"/>
      <c r="K289" s="35"/>
      <c r="L289" s="35"/>
      <c r="M289" s="23"/>
      <c r="N289" s="23"/>
      <c r="O289" s="25"/>
    </row>
    <row r="290" spans="1:15" ht="15.75">
      <c r="A290" s="32"/>
      <c r="B290" s="33"/>
      <c r="C290" s="35"/>
      <c r="D290" s="35"/>
      <c r="E290" s="35"/>
      <c r="F290" s="35"/>
      <c r="G290" s="35"/>
      <c r="H290" s="35"/>
      <c r="I290" s="36"/>
      <c r="J290" s="36"/>
      <c r="K290" s="36"/>
      <c r="L290" s="35"/>
      <c r="M290" s="23"/>
      <c r="N290" s="23"/>
      <c r="O290" s="25"/>
    </row>
    <row r="291" spans="1:15" ht="15.75">
      <c r="A291" s="32"/>
      <c r="B291" s="33"/>
      <c r="C291" s="35"/>
      <c r="D291" s="35"/>
      <c r="E291" s="35"/>
      <c r="F291" s="35"/>
      <c r="G291" s="36"/>
      <c r="H291" s="35"/>
      <c r="I291" s="35"/>
      <c r="J291" s="35"/>
      <c r="K291" s="35"/>
      <c r="L291" s="35"/>
      <c r="M291" s="23"/>
      <c r="N291" s="23"/>
      <c r="O291" s="25"/>
    </row>
    <row r="292" spans="1:15" ht="15.75">
      <c r="A292" s="32"/>
      <c r="B292" s="33"/>
      <c r="C292" s="35"/>
      <c r="D292" s="35"/>
      <c r="E292" s="35"/>
      <c r="F292" s="35"/>
      <c r="G292" s="35"/>
      <c r="H292" s="35"/>
      <c r="I292" s="36"/>
      <c r="J292" s="35"/>
      <c r="K292" s="35"/>
      <c r="L292" s="35"/>
      <c r="M292" s="23"/>
      <c r="N292" s="23"/>
      <c r="O292" s="25"/>
    </row>
    <row r="293" spans="1:15" ht="15.75">
      <c r="A293" s="32"/>
      <c r="B293" s="34"/>
      <c r="C293" s="35"/>
      <c r="D293" s="35"/>
      <c r="E293" s="35"/>
      <c r="F293" s="35"/>
      <c r="G293" s="35"/>
      <c r="H293" s="35"/>
      <c r="I293" s="36"/>
      <c r="J293" s="36"/>
      <c r="K293" s="36"/>
      <c r="L293" s="35"/>
      <c r="M293" s="23"/>
      <c r="N293" s="23"/>
      <c r="O293" s="25"/>
    </row>
    <row r="294" spans="1:15" ht="15.75">
      <c r="A294" s="32"/>
      <c r="B294" s="33"/>
      <c r="C294" s="35"/>
      <c r="D294" s="35"/>
      <c r="E294" s="35"/>
      <c r="F294" s="35"/>
      <c r="G294" s="36"/>
      <c r="H294" s="35"/>
      <c r="I294" s="35"/>
      <c r="J294" s="35"/>
      <c r="K294" s="35"/>
      <c r="L294" s="35"/>
      <c r="M294" s="23"/>
      <c r="N294" s="23"/>
      <c r="O294" s="25"/>
    </row>
    <row r="295" spans="1:15" ht="15.75">
      <c r="A295" s="32"/>
      <c r="B295" s="33"/>
      <c r="C295" s="35"/>
      <c r="D295" s="35"/>
      <c r="E295" s="35"/>
      <c r="F295" s="35"/>
      <c r="G295" s="36"/>
      <c r="H295" s="35"/>
      <c r="I295" s="35"/>
      <c r="J295" s="35"/>
      <c r="K295" s="35"/>
      <c r="L295" s="35"/>
      <c r="M295" s="23"/>
      <c r="N295" s="23"/>
      <c r="O295" s="25"/>
    </row>
    <row r="296" spans="1:15" ht="15.75">
      <c r="A296" s="32"/>
      <c r="B296" s="33"/>
      <c r="C296" s="35"/>
      <c r="D296" s="35"/>
      <c r="E296" s="35"/>
      <c r="F296" s="35"/>
      <c r="G296" s="35"/>
      <c r="H296" s="35"/>
      <c r="I296" s="36"/>
      <c r="J296" s="35"/>
      <c r="K296" s="35"/>
      <c r="L296" s="35"/>
      <c r="M296" s="23"/>
      <c r="N296" s="23"/>
      <c r="O296" s="25"/>
    </row>
    <row r="297" spans="1:15" ht="15.75">
      <c r="A297" s="32"/>
      <c r="B297" s="33"/>
      <c r="C297" s="35"/>
      <c r="D297" s="35"/>
      <c r="E297" s="35"/>
      <c r="F297" s="35"/>
      <c r="G297" s="36"/>
      <c r="H297" s="35"/>
      <c r="I297" s="35"/>
      <c r="J297" s="35"/>
      <c r="K297" s="35"/>
      <c r="L297" s="35"/>
      <c r="M297" s="23"/>
      <c r="N297" s="23"/>
      <c r="O297" s="25"/>
    </row>
    <row r="298" spans="1:15" ht="15.75">
      <c r="A298" s="32"/>
      <c r="B298" s="34"/>
      <c r="C298" s="35"/>
      <c r="D298" s="35"/>
      <c r="E298" s="35"/>
      <c r="F298" s="35"/>
      <c r="G298" s="36"/>
      <c r="H298" s="35"/>
      <c r="I298" s="35"/>
      <c r="J298" s="35"/>
      <c r="K298" s="35"/>
      <c r="L298" s="35"/>
      <c r="M298" s="23"/>
      <c r="N298" s="23"/>
      <c r="O298" s="25"/>
    </row>
    <row r="299" spans="1:15" ht="15.75">
      <c r="A299" s="32"/>
      <c r="B299" s="33"/>
      <c r="C299" s="35"/>
      <c r="D299" s="35"/>
      <c r="E299" s="35"/>
      <c r="F299" s="35"/>
      <c r="G299" s="36"/>
      <c r="H299" s="35"/>
      <c r="I299" s="35"/>
      <c r="J299" s="35"/>
      <c r="K299" s="35"/>
      <c r="L299" s="35"/>
      <c r="M299" s="23"/>
      <c r="N299" s="23"/>
      <c r="O299" s="25"/>
    </row>
    <row r="300" spans="1:15" ht="15.75">
      <c r="A300" s="32"/>
      <c r="B300" s="33"/>
      <c r="C300" s="35"/>
      <c r="D300" s="35"/>
      <c r="E300" s="35"/>
      <c r="F300" s="35"/>
      <c r="G300" s="35"/>
      <c r="H300" s="35"/>
      <c r="I300" s="36"/>
      <c r="J300" s="36"/>
      <c r="K300" s="36"/>
      <c r="L300" s="35"/>
      <c r="M300" s="23"/>
      <c r="N300" s="23"/>
      <c r="O300" s="25"/>
    </row>
    <row r="301" spans="1:15" ht="15.75">
      <c r="A301" s="32"/>
      <c r="B301" s="33"/>
      <c r="C301" s="35"/>
      <c r="D301" s="35"/>
      <c r="E301" s="35"/>
      <c r="F301" s="35"/>
      <c r="G301" s="35"/>
      <c r="H301" s="35"/>
      <c r="I301" s="36"/>
      <c r="J301" s="35"/>
      <c r="K301" s="35"/>
      <c r="L301" s="35"/>
      <c r="M301" s="23"/>
      <c r="N301" s="23"/>
      <c r="O301" s="25"/>
    </row>
    <row r="302" spans="1:15" ht="15.75">
      <c r="A302" s="32"/>
      <c r="B302" s="33"/>
      <c r="C302" s="35"/>
      <c r="D302" s="35"/>
      <c r="E302" s="35"/>
      <c r="F302" s="35"/>
      <c r="G302" s="35"/>
      <c r="H302" s="35"/>
      <c r="I302" s="36"/>
      <c r="J302" s="36"/>
      <c r="K302" s="36"/>
      <c r="L302" s="35"/>
      <c r="M302" s="23"/>
      <c r="N302" s="23"/>
      <c r="O302" s="25"/>
    </row>
    <row r="303" spans="1:15" ht="15.75">
      <c r="A303" s="32"/>
      <c r="B303" s="34"/>
      <c r="C303" s="35"/>
      <c r="D303" s="35"/>
      <c r="E303" s="35"/>
      <c r="F303" s="35"/>
      <c r="G303" s="35"/>
      <c r="H303" s="35"/>
      <c r="I303" s="36"/>
      <c r="J303" s="36"/>
      <c r="K303" s="36"/>
      <c r="L303" s="35"/>
      <c r="M303" s="23"/>
      <c r="N303" s="23"/>
      <c r="O303" s="25"/>
    </row>
    <row r="304" spans="1:15" ht="15.75">
      <c r="A304" s="32"/>
      <c r="B304" s="33"/>
      <c r="C304" s="35"/>
      <c r="D304" s="35"/>
      <c r="E304" s="35"/>
      <c r="F304" s="35"/>
      <c r="G304" s="35"/>
      <c r="H304" s="35"/>
      <c r="I304" s="36"/>
      <c r="J304" s="36"/>
      <c r="K304" s="36"/>
      <c r="L304" s="35"/>
      <c r="M304" s="23"/>
      <c r="N304" s="23"/>
      <c r="O304" s="25"/>
    </row>
    <row r="305" spans="1:15" ht="15.75">
      <c r="A305" s="32"/>
      <c r="B305" s="33"/>
      <c r="C305" s="35"/>
      <c r="D305" s="35"/>
      <c r="E305" s="35"/>
      <c r="F305" s="35"/>
      <c r="G305" s="36"/>
      <c r="H305" s="35"/>
      <c r="I305" s="35"/>
      <c r="J305" s="35"/>
      <c r="K305" s="35"/>
      <c r="L305" s="35"/>
      <c r="M305" s="23"/>
      <c r="N305" s="23"/>
      <c r="O305" s="25"/>
    </row>
    <row r="306" spans="1:15" ht="15.75">
      <c r="A306" s="32"/>
      <c r="B306" s="33"/>
      <c r="C306" s="35"/>
      <c r="D306" s="35"/>
      <c r="E306" s="35"/>
      <c r="F306" s="35"/>
      <c r="G306" s="36"/>
      <c r="H306" s="35"/>
      <c r="I306" s="35"/>
      <c r="J306" s="35"/>
      <c r="K306" s="35"/>
      <c r="L306" s="35"/>
      <c r="M306" s="23"/>
      <c r="N306" s="23"/>
      <c r="O306" s="25"/>
    </row>
    <row r="307" spans="1:15" ht="15.75">
      <c r="A307" s="32"/>
      <c r="B307" s="33"/>
      <c r="C307" s="35"/>
      <c r="D307" s="35"/>
      <c r="E307" s="35"/>
      <c r="F307" s="35"/>
      <c r="G307" s="36"/>
      <c r="H307" s="35"/>
      <c r="I307" s="35"/>
      <c r="J307" s="35"/>
      <c r="K307" s="35"/>
      <c r="L307" s="35"/>
      <c r="M307" s="23"/>
      <c r="N307" s="23"/>
      <c r="O307" s="25"/>
    </row>
    <row r="308" spans="1:15" ht="15.75">
      <c r="A308" s="32"/>
      <c r="B308" s="34"/>
      <c r="C308" s="35"/>
      <c r="D308" s="35"/>
      <c r="E308" s="35"/>
      <c r="F308" s="35"/>
      <c r="G308" s="36"/>
      <c r="H308" s="35"/>
      <c r="I308" s="35"/>
      <c r="J308" s="35"/>
      <c r="K308" s="35"/>
      <c r="L308" s="35"/>
      <c r="M308" s="23"/>
      <c r="N308" s="23"/>
      <c r="O308" s="25"/>
    </row>
    <row r="309" spans="1:15" ht="15.7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4"/>
      <c r="M309" s="23"/>
      <c r="N309" s="23"/>
      <c r="O309" s="25"/>
    </row>
    <row r="310" spans="1:15" ht="15.75">
      <c r="A310" s="37" t="s">
        <v>48</v>
      </c>
      <c r="B310" s="71"/>
      <c r="C310" s="53">
        <f>COUNTIF(C5:C305,"&gt;=5")</f>
        <v>216</v>
      </c>
      <c r="D310" s="53">
        <f aca="true" t="shared" si="19" ref="D310:M310">COUNTIF(D5:D305,"&gt;=5")</f>
        <v>183</v>
      </c>
      <c r="E310" s="53">
        <f t="shared" si="19"/>
        <v>86</v>
      </c>
      <c r="F310" s="53">
        <f t="shared" si="19"/>
        <v>128</v>
      </c>
      <c r="G310" s="53">
        <f t="shared" si="19"/>
        <v>117</v>
      </c>
      <c r="H310" s="53">
        <f t="shared" si="19"/>
        <v>95</v>
      </c>
      <c r="I310" s="53">
        <f t="shared" si="19"/>
        <v>119</v>
      </c>
      <c r="J310" s="53">
        <f t="shared" si="19"/>
        <v>45</v>
      </c>
      <c r="K310" s="53">
        <f t="shared" si="19"/>
        <v>90</v>
      </c>
      <c r="L310" s="53">
        <f t="shared" si="19"/>
        <v>119</v>
      </c>
      <c r="M310" s="53">
        <f t="shared" si="19"/>
        <v>93</v>
      </c>
      <c r="N310" s="53">
        <f>COUNTIF(N5:N305,"&gt;=30")</f>
        <v>191</v>
      </c>
      <c r="O310" s="25"/>
    </row>
    <row r="311" spans="1:15" ht="15.75">
      <c r="A311" s="37" t="s">
        <v>49</v>
      </c>
      <c r="B311" s="71"/>
      <c r="C311" s="54">
        <f>COUNT(C5:C305)</f>
        <v>267</v>
      </c>
      <c r="D311" s="54">
        <f aca="true" t="shared" si="20" ref="D311:N311">COUNT(D5:D305)</f>
        <v>267</v>
      </c>
      <c r="E311" s="54">
        <f t="shared" si="20"/>
        <v>267</v>
      </c>
      <c r="F311" s="54">
        <f t="shared" si="20"/>
        <v>147</v>
      </c>
      <c r="G311" s="54">
        <f t="shared" si="20"/>
        <v>147</v>
      </c>
      <c r="H311" s="54">
        <f t="shared" si="20"/>
        <v>147</v>
      </c>
      <c r="I311" s="54">
        <f t="shared" si="20"/>
        <v>147</v>
      </c>
      <c r="J311" s="54">
        <f t="shared" si="20"/>
        <v>120</v>
      </c>
      <c r="K311" s="54">
        <f t="shared" si="20"/>
        <v>120</v>
      </c>
      <c r="L311" s="54">
        <f t="shared" si="20"/>
        <v>120</v>
      </c>
      <c r="M311" s="54">
        <f t="shared" si="20"/>
        <v>120</v>
      </c>
      <c r="N311" s="54">
        <f t="shared" si="20"/>
        <v>267</v>
      </c>
      <c r="O311" s="25"/>
    </row>
    <row r="312" spans="1:15" ht="15.75">
      <c r="A312" s="37" t="s">
        <v>50</v>
      </c>
      <c r="B312" s="71"/>
      <c r="C312" s="57">
        <f aca="true" t="shared" si="21" ref="C312:N312">C310/C311*100</f>
        <v>80.89887640449437</v>
      </c>
      <c r="D312" s="57">
        <f t="shared" si="21"/>
        <v>68.53932584269663</v>
      </c>
      <c r="E312" s="57">
        <f t="shared" si="21"/>
        <v>32.20973782771536</v>
      </c>
      <c r="F312" s="57">
        <f t="shared" si="21"/>
        <v>87.07482993197279</v>
      </c>
      <c r="G312" s="57">
        <f t="shared" si="21"/>
        <v>79.59183673469387</v>
      </c>
      <c r="H312" s="57">
        <f t="shared" si="21"/>
        <v>64.62585034013605</v>
      </c>
      <c r="I312" s="57">
        <f t="shared" si="21"/>
        <v>80.95238095238095</v>
      </c>
      <c r="J312" s="57">
        <f t="shared" si="21"/>
        <v>37.5</v>
      </c>
      <c r="K312" s="57">
        <f t="shared" si="21"/>
        <v>75</v>
      </c>
      <c r="L312" s="57">
        <f t="shared" si="21"/>
        <v>99.16666666666667</v>
      </c>
      <c r="M312" s="57">
        <f t="shared" si="21"/>
        <v>77.5</v>
      </c>
      <c r="N312" s="57">
        <f t="shared" si="21"/>
        <v>71.53558052434457</v>
      </c>
      <c r="O312" s="25"/>
    </row>
    <row r="317" spans="1:14" ht="15.75">
      <c r="A317" s="179"/>
      <c r="B317" s="180">
        <v>0</v>
      </c>
      <c r="C317" s="181">
        <f>COUNTIF(C5:C296,"=0")</f>
        <v>0</v>
      </c>
      <c r="D317" s="181">
        <f aca="true" t="shared" si="22" ref="D317:J317">COUNTIF(D5:D296,"=0")</f>
        <v>0</v>
      </c>
      <c r="E317" s="181">
        <f t="shared" si="22"/>
        <v>0</v>
      </c>
      <c r="F317" s="181">
        <f t="shared" si="22"/>
        <v>0</v>
      </c>
      <c r="G317" s="181">
        <f t="shared" si="22"/>
        <v>0</v>
      </c>
      <c r="H317" s="181">
        <f t="shared" si="22"/>
        <v>2</v>
      </c>
      <c r="I317" s="181"/>
      <c r="J317" s="181">
        <f t="shared" si="22"/>
        <v>0</v>
      </c>
      <c r="K317" s="181">
        <f>COUNTIF(K5:K296,"=0")</f>
        <v>0</v>
      </c>
      <c r="L317" s="181">
        <f>COUNTIF(L5:L296,"=0")</f>
        <v>0</v>
      </c>
      <c r="M317" s="181"/>
      <c r="N317" s="181"/>
    </row>
    <row r="318" spans="1:14" ht="15.75">
      <c r="A318" s="179"/>
      <c r="B318" s="180" t="s">
        <v>375</v>
      </c>
      <c r="C318" s="181">
        <f>COUNTIF(C5:C296,"&lt;=1")-COUNTIF(C5:C296,"=0")</f>
        <v>0</v>
      </c>
      <c r="D318" s="181">
        <f aca="true" t="shared" si="23" ref="D318:J318">COUNTIF(D5:D296,"&lt;=1")-COUNTIF(D5:D296,"=0")</f>
        <v>0</v>
      </c>
      <c r="E318" s="181">
        <f t="shared" si="23"/>
        <v>1</v>
      </c>
      <c r="F318" s="181">
        <f t="shared" si="23"/>
        <v>0</v>
      </c>
      <c r="G318" s="181">
        <f t="shared" si="23"/>
        <v>0</v>
      </c>
      <c r="H318" s="181">
        <f t="shared" si="23"/>
        <v>0</v>
      </c>
      <c r="I318" s="181"/>
      <c r="J318" s="181">
        <f t="shared" si="23"/>
        <v>0</v>
      </c>
      <c r="K318" s="181">
        <f>COUNTIF(K5:K296,"&lt;=1")-COUNTIF(K5:K296,"=0")</f>
        <v>0</v>
      </c>
      <c r="L318" s="181">
        <f>COUNTIF(L5:L296,"&lt;=1")-COUNTIF(L5:L296,"=0")</f>
        <v>0</v>
      </c>
      <c r="M318" s="181"/>
      <c r="N318" s="181"/>
    </row>
    <row r="319" spans="1:14" ht="15.75">
      <c r="A319" s="179"/>
      <c r="B319" s="180" t="s">
        <v>376</v>
      </c>
      <c r="C319" s="181">
        <f>COUNTIF(C5:C296,"&lt;=2")-COUNTIF(C5:C296,"&lt;=1")</f>
        <v>1</v>
      </c>
      <c r="D319" s="181">
        <f aca="true" t="shared" si="24" ref="D319:J319">COUNTIF(D5:D296,"&lt;=2")-COUNTIF(D5:D296,"&lt;=1")</f>
        <v>0</v>
      </c>
      <c r="E319" s="181">
        <f t="shared" si="24"/>
        <v>8</v>
      </c>
      <c r="F319" s="181">
        <f t="shared" si="24"/>
        <v>0</v>
      </c>
      <c r="G319" s="181">
        <f t="shared" si="24"/>
        <v>1</v>
      </c>
      <c r="H319" s="181">
        <f t="shared" si="24"/>
        <v>1</v>
      </c>
      <c r="I319" s="181"/>
      <c r="J319" s="181">
        <f t="shared" si="24"/>
        <v>1</v>
      </c>
      <c r="K319" s="181">
        <f>COUNTIF(K5:K296,"&lt;=2")-COUNTIF(K5:K296,"&lt;=1")</f>
        <v>0</v>
      </c>
      <c r="L319" s="181">
        <f>COUNTIF(L5:L296,"&lt;=2")-COUNTIF(L5:L296,"&lt;=1")</f>
        <v>0</v>
      </c>
      <c r="M319" s="181"/>
      <c r="N319" s="181"/>
    </row>
    <row r="320" spans="1:14" ht="15.75">
      <c r="A320" s="179"/>
      <c r="B320" s="180" t="s">
        <v>377</v>
      </c>
      <c r="C320" s="181">
        <f>COUNTIF(C5:C296,"&lt;=3")-COUNTIF(C5:C296,"&lt;=2")</f>
        <v>7</v>
      </c>
      <c r="D320" s="181">
        <f aca="true" t="shared" si="25" ref="D320:J320">COUNTIF(D5:D296,"&lt;=3")-COUNTIF(D5:D296,"&lt;=2")</f>
        <v>13</v>
      </c>
      <c r="E320" s="181">
        <f t="shared" si="25"/>
        <v>46</v>
      </c>
      <c r="F320" s="181">
        <f t="shared" si="25"/>
        <v>1</v>
      </c>
      <c r="G320" s="181">
        <f t="shared" si="25"/>
        <v>2</v>
      </c>
      <c r="H320" s="181">
        <f t="shared" si="25"/>
        <v>4</v>
      </c>
      <c r="I320" s="181"/>
      <c r="J320" s="181">
        <f t="shared" si="25"/>
        <v>9</v>
      </c>
      <c r="K320" s="181">
        <f>COUNTIF(K5:K296,"&lt;=3")-COUNTIF(K5:K296,"&lt;=2")</f>
        <v>2</v>
      </c>
      <c r="L320" s="181">
        <f>COUNTIF(L5:L296,"&lt;=3")-COUNTIF(L5:L296,"&lt;=2")</f>
        <v>0</v>
      </c>
      <c r="M320" s="181"/>
      <c r="N320" s="181"/>
    </row>
    <row r="321" spans="1:14" ht="15.75">
      <c r="A321" s="179"/>
      <c r="B321" s="180" t="s">
        <v>378</v>
      </c>
      <c r="C321" s="181">
        <f>COUNTIF(C5:C296,"&lt;=4")-COUNTIF(C5:C296,"&lt;=3")</f>
        <v>24</v>
      </c>
      <c r="D321" s="181">
        <f aca="true" t="shared" si="26" ref="D321:J321">COUNTIF(D5:D296,"&lt;=4")-COUNTIF(D5:D296,"&lt;=3")</f>
        <v>44</v>
      </c>
      <c r="E321" s="181">
        <f t="shared" si="26"/>
        <v>99</v>
      </c>
      <c r="F321" s="181">
        <f t="shared" si="26"/>
        <v>8</v>
      </c>
      <c r="G321" s="181">
        <f t="shared" si="26"/>
        <v>10</v>
      </c>
      <c r="H321" s="181">
        <f t="shared" si="26"/>
        <v>19</v>
      </c>
      <c r="I321" s="181"/>
      <c r="J321" s="181">
        <f t="shared" si="26"/>
        <v>40</v>
      </c>
      <c r="K321" s="181">
        <f>COUNTIF(K5:K296,"&lt;=4")-COUNTIF(K5:K296,"&lt;=3")</f>
        <v>13</v>
      </c>
      <c r="L321" s="181">
        <f>COUNTIF(L5:L296,"&lt;=4")-COUNTIF(L5:L296,"&lt;=3")</f>
        <v>0</v>
      </c>
      <c r="M321" s="181"/>
      <c r="N321" s="181"/>
    </row>
    <row r="322" spans="1:14" ht="15.75">
      <c r="A322" s="179"/>
      <c r="B322" s="180" t="s">
        <v>379</v>
      </c>
      <c r="C322" s="181">
        <f>COUNTIF(C5:C296,"&lt;5")-COUNTIF(C5:C296,"&lt;=4")</f>
        <v>19</v>
      </c>
      <c r="D322" s="181">
        <f aca="true" t="shared" si="27" ref="D322:J322">COUNTIF(D5:D296,"&lt;5")-COUNTIF(D5:D296,"&lt;=4")</f>
        <v>27</v>
      </c>
      <c r="E322" s="181">
        <f t="shared" si="27"/>
        <v>27</v>
      </c>
      <c r="F322" s="181">
        <f t="shared" si="27"/>
        <v>10</v>
      </c>
      <c r="G322" s="181">
        <f t="shared" si="27"/>
        <v>17</v>
      </c>
      <c r="H322" s="181">
        <f t="shared" si="27"/>
        <v>26</v>
      </c>
      <c r="I322" s="181"/>
      <c r="J322" s="181">
        <f t="shared" si="27"/>
        <v>25</v>
      </c>
      <c r="K322" s="181">
        <f>COUNTIF(K5:K296,"&lt;5")-COUNTIF(K5:K296,"&lt;=4")</f>
        <v>15</v>
      </c>
      <c r="L322" s="181">
        <f>COUNTIF(L5:L296,"&lt;5")-COUNTIF(L5:L296,"&lt;=4")</f>
        <v>1</v>
      </c>
      <c r="M322" s="181"/>
      <c r="N322" s="181"/>
    </row>
    <row r="323" spans="1:14" ht="15.75">
      <c r="A323" s="179"/>
      <c r="B323" s="180" t="s">
        <v>380</v>
      </c>
      <c r="C323" s="181">
        <f>COUNTIF(C5:C296,"&lt;7")-COUNTIF(C5:C296,"&lt;5")</f>
        <v>168</v>
      </c>
      <c r="D323" s="181">
        <f aca="true" t="shared" si="28" ref="D323:J323">COUNTIF(D5:D296,"&lt;7")-COUNTIF(D5:D296,"&lt;5")</f>
        <v>101</v>
      </c>
      <c r="E323" s="181">
        <f t="shared" si="28"/>
        <v>72</v>
      </c>
      <c r="F323" s="181">
        <f t="shared" si="28"/>
        <v>67</v>
      </c>
      <c r="G323" s="181">
        <f t="shared" si="28"/>
        <v>60</v>
      </c>
      <c r="H323" s="181">
        <f t="shared" si="28"/>
        <v>71</v>
      </c>
      <c r="I323" s="181"/>
      <c r="J323" s="181">
        <f t="shared" si="28"/>
        <v>38</v>
      </c>
      <c r="K323" s="181">
        <f>COUNTIF(K5:K296,"&lt;7")-COUNTIF(K5:K296,"&lt;5")</f>
        <v>81</v>
      </c>
      <c r="L323" s="181">
        <f>COUNTIF(L5:L296,"&lt;7")-COUNTIF(L5:L296,"&lt;5")</f>
        <v>43</v>
      </c>
      <c r="M323" s="181"/>
      <c r="N323" s="181"/>
    </row>
    <row r="324" spans="1:14" ht="15.75">
      <c r="A324" s="179"/>
      <c r="B324" s="180" t="s">
        <v>381</v>
      </c>
      <c r="C324" s="181">
        <f>COUNTIF(C5:C296,"&lt;9")-COUNTIF(C5:C296,"&lt;7")</f>
        <v>48</v>
      </c>
      <c r="D324" s="181">
        <f aca="true" t="shared" si="29" ref="D324:J324">COUNTIF(D5:D296,"&lt;9")-COUNTIF(D5:D296,"&lt;7")</f>
        <v>76</v>
      </c>
      <c r="E324" s="181">
        <f t="shared" si="29"/>
        <v>13</v>
      </c>
      <c r="F324" s="181">
        <f t="shared" si="29"/>
        <v>59</v>
      </c>
      <c r="G324" s="181">
        <f t="shared" si="29"/>
        <v>53</v>
      </c>
      <c r="H324" s="181">
        <f t="shared" si="29"/>
        <v>23</v>
      </c>
      <c r="I324" s="181"/>
      <c r="J324" s="181">
        <f t="shared" si="29"/>
        <v>7</v>
      </c>
      <c r="K324" s="181">
        <f>COUNTIF(K5:K296,"&lt;9")-COUNTIF(K5:K296,"&lt;7")</f>
        <v>9</v>
      </c>
      <c r="L324" s="181">
        <f>COUNTIF(L5:L296,"&lt;9")-COUNTIF(L5:L296,"&lt;7")</f>
        <v>69</v>
      </c>
      <c r="M324" s="181"/>
      <c r="N324" s="181"/>
    </row>
    <row r="325" spans="1:14" ht="15.75">
      <c r="A325" s="179"/>
      <c r="B325" s="180" t="s">
        <v>382</v>
      </c>
      <c r="C325" s="181">
        <f>COUNTIF(C5:C296,"&lt;10")-COUNTIF(C5:C296,"&lt;9")</f>
        <v>0</v>
      </c>
      <c r="D325" s="181">
        <f aca="true" t="shared" si="30" ref="D325:J325">COUNTIF(D5:D296,"&lt;10")-COUNTIF(D5:D296,"&lt;9")</f>
        <v>6</v>
      </c>
      <c r="E325" s="181">
        <f t="shared" si="30"/>
        <v>1</v>
      </c>
      <c r="F325" s="181">
        <f t="shared" si="30"/>
        <v>1</v>
      </c>
      <c r="G325" s="181">
        <f t="shared" si="30"/>
        <v>3</v>
      </c>
      <c r="H325" s="181">
        <f t="shared" si="30"/>
        <v>1</v>
      </c>
      <c r="I325" s="181"/>
      <c r="J325" s="181">
        <f t="shared" si="30"/>
        <v>0</v>
      </c>
      <c r="K325" s="181">
        <f>COUNTIF(K5:K296,"&lt;10")-COUNTIF(K5:K296,"&lt;9")</f>
        <v>0</v>
      </c>
      <c r="L325" s="181">
        <f>COUNTIF(L5:L296,"&lt;10")-COUNTIF(L5:L296,"&lt;9")</f>
        <v>7</v>
      </c>
      <c r="M325" s="181"/>
      <c r="N325" s="181"/>
    </row>
    <row r="326" spans="1:14" ht="15.75">
      <c r="A326" s="179"/>
      <c r="B326" s="180">
        <v>10</v>
      </c>
      <c r="C326" s="181">
        <f>COUNTIF(C5:C296,"=10")</f>
        <v>0</v>
      </c>
      <c r="D326" s="181">
        <f aca="true" t="shared" si="31" ref="D326:J326">COUNTIF(D5:D296,"=10")</f>
        <v>0</v>
      </c>
      <c r="E326" s="181">
        <f t="shared" si="31"/>
        <v>0</v>
      </c>
      <c r="F326" s="181">
        <f t="shared" si="31"/>
        <v>1</v>
      </c>
      <c r="G326" s="181">
        <f t="shared" si="31"/>
        <v>1</v>
      </c>
      <c r="H326" s="181">
        <f t="shared" si="31"/>
        <v>0</v>
      </c>
      <c r="I326" s="181"/>
      <c r="J326" s="181">
        <f t="shared" si="31"/>
        <v>0</v>
      </c>
      <c r="K326" s="181">
        <f>COUNTIF(K5:K296,"=10")</f>
        <v>0</v>
      </c>
      <c r="L326" s="181">
        <f>COUNTIF(L5:L296,"=10")</f>
        <v>0</v>
      </c>
      <c r="M326" s="181"/>
      <c r="N326" s="181"/>
    </row>
    <row r="327" spans="1:14" ht="15.75">
      <c r="A327" s="179"/>
      <c r="B327" s="179"/>
      <c r="C327" s="182">
        <f>SUM(C317:C326)</f>
        <v>267</v>
      </c>
      <c r="D327" s="182">
        <f aca="true" t="shared" si="32" ref="D327:J327">SUM(D317:D326)</f>
        <v>267</v>
      </c>
      <c r="E327" s="182">
        <f t="shared" si="32"/>
        <v>267</v>
      </c>
      <c r="F327" s="182">
        <f t="shared" si="32"/>
        <v>147</v>
      </c>
      <c r="G327" s="182">
        <f t="shared" si="32"/>
        <v>147</v>
      </c>
      <c r="H327" s="182">
        <f t="shared" si="32"/>
        <v>147</v>
      </c>
      <c r="I327" s="182"/>
      <c r="J327" s="182">
        <f t="shared" si="32"/>
        <v>120</v>
      </c>
      <c r="K327" s="182">
        <f>SUM(K317:K326)</f>
        <v>120</v>
      </c>
      <c r="L327" s="182">
        <f>SUM(L317:L326)</f>
        <v>120</v>
      </c>
      <c r="M327" s="182"/>
      <c r="N327" s="182"/>
    </row>
    <row r="348" spans="1:15" ht="15">
      <c r="A348" s="3"/>
      <c r="B348" s="4"/>
      <c r="L348" s="4"/>
      <c r="O348" s="4"/>
    </row>
    <row r="349" spans="1:15" ht="15">
      <c r="A349" s="3"/>
      <c r="B349" s="4"/>
      <c r="L349" s="4"/>
      <c r="O349" s="4"/>
    </row>
    <row r="350" spans="1:15" ht="15">
      <c r="A350" s="3"/>
      <c r="B350" s="4"/>
      <c r="L350" s="4"/>
      <c r="O350" s="4"/>
    </row>
    <row r="351" spans="1:15" ht="15">
      <c r="A351" s="3"/>
      <c r="B351" s="4"/>
      <c r="L351" s="4"/>
      <c r="O351" s="4"/>
    </row>
    <row r="352" spans="1:15" ht="15">
      <c r="A352" s="3"/>
      <c r="B352" s="4"/>
      <c r="L352" s="4"/>
      <c r="O352" s="4"/>
    </row>
    <row r="353" spans="1:15" ht="15">
      <c r="A353" s="3"/>
      <c r="B353" s="4"/>
      <c r="L353" s="4"/>
      <c r="O353" s="4"/>
    </row>
    <row r="354" spans="1:15" ht="15">
      <c r="A354" s="3"/>
      <c r="B354" s="4"/>
      <c r="L354" s="4"/>
      <c r="O354" s="4"/>
    </row>
    <row r="355" spans="1:15" ht="15">
      <c r="A355" s="3"/>
      <c r="B355" s="4"/>
      <c r="L355" s="4"/>
      <c r="O355" s="4"/>
    </row>
    <row r="356" spans="1:15" ht="15">
      <c r="A356" s="3"/>
      <c r="B356" s="4"/>
      <c r="L356" s="4"/>
      <c r="O356" s="4"/>
    </row>
    <row r="357" spans="1:15" ht="15">
      <c r="A357" s="3"/>
      <c r="B357" s="4"/>
      <c r="L357" s="4"/>
      <c r="O357" s="4"/>
    </row>
    <row r="358" spans="1:15" ht="15">
      <c r="A358" s="3"/>
      <c r="B358" s="4"/>
      <c r="L358" s="4"/>
      <c r="O358" s="4"/>
    </row>
    <row r="359" spans="1:15" ht="15">
      <c r="A359" s="3"/>
      <c r="B359" s="4"/>
      <c r="L359" s="4"/>
      <c r="O359" s="4"/>
    </row>
    <row r="360" spans="1:15" ht="15">
      <c r="A360" s="3"/>
      <c r="B360" s="4"/>
      <c r="L360" s="4"/>
      <c r="O360" s="4"/>
    </row>
    <row r="361" spans="1:15" ht="15">
      <c r="A361" s="3"/>
      <c r="B361" s="4"/>
      <c r="L361" s="4"/>
      <c r="O361" s="4"/>
    </row>
    <row r="362" spans="1:15" ht="15">
      <c r="A362" s="3"/>
      <c r="B362" s="4"/>
      <c r="L362" s="4"/>
      <c r="O362" s="4"/>
    </row>
    <row r="363" spans="1:15" ht="15">
      <c r="A363" s="3"/>
      <c r="B363" s="4"/>
      <c r="L363" s="4"/>
      <c r="O363" s="4"/>
    </row>
    <row r="364" spans="1:15" ht="15">
      <c r="A364" s="3"/>
      <c r="B364" s="4"/>
      <c r="L364" s="4"/>
      <c r="O364" s="4"/>
    </row>
    <row r="365" spans="1:15" ht="15">
      <c r="A365" s="3"/>
      <c r="B365" s="4"/>
      <c r="L365" s="4"/>
      <c r="O365" s="4"/>
    </row>
    <row r="366" spans="1:15" ht="15">
      <c r="A366" s="3"/>
      <c r="B366" s="4"/>
      <c r="L366" s="4"/>
      <c r="O366" s="4"/>
    </row>
    <row r="367" spans="1:15" ht="15">
      <c r="A367" s="3"/>
      <c r="B367" s="4"/>
      <c r="L367" s="4"/>
      <c r="O367" s="4"/>
    </row>
    <row r="368" spans="1:15" ht="15">
      <c r="A368" s="3"/>
      <c r="B368" s="4"/>
      <c r="L368" s="4"/>
      <c r="O368" s="4"/>
    </row>
    <row r="369" spans="1:15" ht="15">
      <c r="A369" s="3"/>
      <c r="B369" s="4"/>
      <c r="L369" s="4"/>
      <c r="O369" s="4"/>
    </row>
    <row r="370" spans="1:15" ht="15">
      <c r="A370" s="3"/>
      <c r="B370" s="4"/>
      <c r="L370" s="4"/>
      <c r="O370" s="4"/>
    </row>
    <row r="371" spans="1:15" ht="15">
      <c r="A371" s="3"/>
      <c r="B371" s="4"/>
      <c r="L371" s="4"/>
      <c r="O371" s="4"/>
    </row>
    <row r="372" spans="1:15" ht="15">
      <c r="A372" s="3"/>
      <c r="B372" s="4"/>
      <c r="L372" s="4"/>
      <c r="O372" s="4"/>
    </row>
    <row r="373" spans="1:15" ht="15">
      <c r="A373" s="3"/>
      <c r="B373" s="4"/>
      <c r="L373" s="4"/>
      <c r="O373" s="4"/>
    </row>
    <row r="374" spans="1:15" ht="15">
      <c r="A374" s="3"/>
      <c r="B374" s="4"/>
      <c r="L374" s="4"/>
      <c r="O374" s="4"/>
    </row>
    <row r="375" spans="1:15" ht="15">
      <c r="A375" s="3"/>
      <c r="B375" s="4"/>
      <c r="L375" s="4"/>
      <c r="O375" s="4"/>
    </row>
    <row r="376" spans="1:15" ht="15">
      <c r="A376" s="3"/>
      <c r="B376" s="4"/>
      <c r="L376" s="4"/>
      <c r="O376" s="4"/>
    </row>
    <row r="377" spans="1:15" ht="15">
      <c r="A377" s="3"/>
      <c r="B377" s="4"/>
      <c r="L377" s="4"/>
      <c r="O377" s="4"/>
    </row>
    <row r="378" spans="1:15" ht="15">
      <c r="A378" s="3"/>
      <c r="B378" s="4"/>
      <c r="L378" s="4"/>
      <c r="O378" s="4"/>
    </row>
    <row r="379" spans="1:15" ht="15">
      <c r="A379" s="3"/>
      <c r="B379" s="4"/>
      <c r="L379" s="4"/>
      <c r="O379" s="4"/>
    </row>
    <row r="380" spans="1:15" ht="15">
      <c r="A380" s="3"/>
      <c r="B380" s="4"/>
      <c r="L380" s="4"/>
      <c r="O380" s="4"/>
    </row>
    <row r="381" spans="1:15" ht="15">
      <c r="A381" s="3"/>
      <c r="B381" s="4"/>
      <c r="L381" s="4"/>
      <c r="O381" s="4"/>
    </row>
    <row r="382" spans="1:15" ht="15">
      <c r="A382" s="3"/>
      <c r="B382" s="4"/>
      <c r="L382" s="4"/>
      <c r="O382" s="4"/>
    </row>
    <row r="383" spans="1:15" ht="15">
      <c r="A383" s="3"/>
      <c r="B383" s="4"/>
      <c r="L383" s="4"/>
      <c r="O383" s="4"/>
    </row>
    <row r="384" spans="1:15" ht="15">
      <c r="A384" s="3"/>
      <c r="B384" s="4"/>
      <c r="L384" s="4"/>
      <c r="O384" s="4"/>
    </row>
    <row r="385" spans="1:15" ht="15">
      <c r="A385" s="3"/>
      <c r="B385" s="4"/>
      <c r="L385" s="4"/>
      <c r="O385" s="4"/>
    </row>
    <row r="386" spans="1:15" ht="15">
      <c r="A386" s="3"/>
      <c r="B386" s="4"/>
      <c r="L386" s="4"/>
      <c r="O386" s="4"/>
    </row>
    <row r="387" spans="1:15" ht="15">
      <c r="A387" s="3"/>
      <c r="B387" s="4"/>
      <c r="L387" s="4"/>
      <c r="O387" s="4"/>
    </row>
    <row r="388" spans="1:15" ht="15">
      <c r="A388" s="3"/>
      <c r="B388" s="4"/>
      <c r="L388" s="4"/>
      <c r="O388" s="4"/>
    </row>
    <row r="389" spans="1:15" ht="15">
      <c r="A389" s="3"/>
      <c r="B389" s="4"/>
      <c r="L389" s="4"/>
      <c r="O389" s="4"/>
    </row>
    <row r="390" spans="1:15" ht="15">
      <c r="A390" s="3"/>
      <c r="B390" s="4"/>
      <c r="L390" s="4"/>
      <c r="O390" s="4"/>
    </row>
    <row r="391" spans="1:15" ht="15">
      <c r="A391" s="3"/>
      <c r="B391" s="4"/>
      <c r="L391" s="4"/>
      <c r="O391" s="4"/>
    </row>
    <row r="392" spans="1:15" ht="15">
      <c r="A392" s="3"/>
      <c r="B392" s="4"/>
      <c r="L392" s="4"/>
      <c r="O392" s="4"/>
    </row>
    <row r="393" spans="1:15" ht="15">
      <c r="A393" s="3"/>
      <c r="B393" s="4"/>
      <c r="L393" s="4"/>
      <c r="O393" s="4"/>
    </row>
    <row r="394" spans="1:15" ht="15">
      <c r="A394" s="3"/>
      <c r="B394" s="4"/>
      <c r="L394" s="4"/>
      <c r="O394" s="4"/>
    </row>
    <row r="395" spans="1:15" ht="15">
      <c r="A395" s="3"/>
      <c r="B395" s="4"/>
      <c r="L395" s="4"/>
      <c r="O395" s="4"/>
    </row>
    <row r="396" spans="1:15" ht="15">
      <c r="A396" s="3"/>
      <c r="B396" s="4"/>
      <c r="L396" s="4"/>
      <c r="O396" s="4"/>
    </row>
    <row r="397" spans="1:15" ht="15">
      <c r="A397" s="3"/>
      <c r="B397" s="4"/>
      <c r="L397" s="4"/>
      <c r="O397" s="4"/>
    </row>
    <row r="398" spans="1:15" ht="15">
      <c r="A398" s="3"/>
      <c r="B398" s="4"/>
      <c r="L398" s="4"/>
      <c r="O398" s="4"/>
    </row>
    <row r="399" spans="1:15" ht="15">
      <c r="A399" s="3"/>
      <c r="B399" s="4"/>
      <c r="L399" s="4"/>
      <c r="O399" s="4"/>
    </row>
    <row r="400" spans="1:15" ht="15">
      <c r="A400" s="3"/>
      <c r="B400" s="4"/>
      <c r="L400" s="4"/>
      <c r="O400" s="4"/>
    </row>
    <row r="401" spans="1:15" ht="15">
      <c r="A401" s="3"/>
      <c r="B401" s="4"/>
      <c r="L401" s="4"/>
      <c r="O401" s="4"/>
    </row>
    <row r="402" spans="1:15" ht="15">
      <c r="A402" s="3"/>
      <c r="B402" s="4"/>
      <c r="L402" s="4"/>
      <c r="O402" s="4"/>
    </row>
    <row r="403" spans="1:15" ht="15">
      <c r="A403" s="3"/>
      <c r="B403" s="4"/>
      <c r="L403" s="4"/>
      <c r="O403" s="4"/>
    </row>
    <row r="404" spans="1:15" ht="15">
      <c r="A404" s="3"/>
      <c r="B404" s="4"/>
      <c r="L404" s="4"/>
      <c r="O404" s="4"/>
    </row>
    <row r="405" spans="1:15" ht="15">
      <c r="A405" s="3"/>
      <c r="B405" s="4"/>
      <c r="L405" s="4"/>
      <c r="O405" s="4"/>
    </row>
    <row r="406" spans="1:15" ht="15">
      <c r="A406" s="3"/>
      <c r="B406" s="4"/>
      <c r="L406" s="4"/>
      <c r="O406" s="4"/>
    </row>
    <row r="407" spans="1:15" ht="15">
      <c r="A407" s="3"/>
      <c r="B407" s="4"/>
      <c r="L407" s="4"/>
      <c r="O407" s="4"/>
    </row>
    <row r="408" spans="1:15" ht="15">
      <c r="A408" s="3"/>
      <c r="B408" s="4"/>
      <c r="L408" s="4"/>
      <c r="O408" s="4"/>
    </row>
    <row r="409" spans="1:15" ht="15">
      <c r="A409" s="3"/>
      <c r="B409" s="4"/>
      <c r="L409" s="4"/>
      <c r="O409" s="4"/>
    </row>
    <row r="410" spans="1:15" ht="15">
      <c r="A410" s="3"/>
      <c r="B410" s="4"/>
      <c r="L410" s="4"/>
      <c r="O410" s="4"/>
    </row>
    <row r="411" spans="1:15" ht="15">
      <c r="A411" s="3"/>
      <c r="B411" s="4"/>
      <c r="L411" s="4"/>
      <c r="O411" s="4"/>
    </row>
    <row r="412" spans="1:15" ht="15">
      <c r="A412" s="3"/>
      <c r="B412" s="4"/>
      <c r="L412" s="4"/>
      <c r="O412" s="4"/>
    </row>
    <row r="413" spans="1:15" ht="15">
      <c r="A413" s="3"/>
      <c r="B413" s="4"/>
      <c r="L413" s="4"/>
      <c r="O413" s="4"/>
    </row>
    <row r="414" spans="1:15" ht="15">
      <c r="A414" s="3"/>
      <c r="B414" s="4"/>
      <c r="L414" s="4"/>
      <c r="O414" s="4"/>
    </row>
    <row r="415" spans="1:15" ht="15">
      <c r="A415" s="3"/>
      <c r="B415" s="4"/>
      <c r="L415" s="4"/>
      <c r="O415" s="4"/>
    </row>
    <row r="416" spans="1:15" ht="15">
      <c r="A416" s="3"/>
      <c r="B416" s="4"/>
      <c r="L416" s="4"/>
      <c r="O416" s="4"/>
    </row>
    <row r="417" spans="1:15" ht="15">
      <c r="A417" s="3"/>
      <c r="B417" s="4"/>
      <c r="L417" s="4"/>
      <c r="O417" s="4"/>
    </row>
    <row r="418" spans="1:15" ht="15">
      <c r="A418" s="3"/>
      <c r="B418" s="4"/>
      <c r="L418" s="4"/>
      <c r="O418" s="4"/>
    </row>
    <row r="419" spans="1:15" ht="15">
      <c r="A419" s="3"/>
      <c r="B419" s="4"/>
      <c r="L419" s="4"/>
      <c r="O419" s="4"/>
    </row>
    <row r="420" spans="1:15" ht="15">
      <c r="A420" s="3"/>
      <c r="B420" s="4"/>
      <c r="L420" s="4"/>
      <c r="O420" s="4"/>
    </row>
    <row r="421" spans="1:15" ht="15">
      <c r="A421" s="3"/>
      <c r="B421" s="4"/>
      <c r="L421" s="4"/>
      <c r="O421" s="4"/>
    </row>
    <row r="422" spans="1:15" ht="15">
      <c r="A422" s="3"/>
      <c r="B422" s="4"/>
      <c r="L422" s="4"/>
      <c r="O422" s="4"/>
    </row>
    <row r="423" spans="1:15" ht="15">
      <c r="A423" s="3"/>
      <c r="B423" s="4"/>
      <c r="L423" s="4"/>
      <c r="O423" s="4"/>
    </row>
    <row r="424" spans="1:15" ht="15">
      <c r="A424" s="3"/>
      <c r="B424" s="4"/>
      <c r="L424" s="4"/>
      <c r="O424" s="4"/>
    </row>
    <row r="425" spans="1:15" ht="15">
      <c r="A425" s="3"/>
      <c r="B425" s="4"/>
      <c r="L425" s="4"/>
      <c r="O425" s="4"/>
    </row>
    <row r="426" spans="1:15" ht="15">
      <c r="A426" s="3"/>
      <c r="B426" s="4"/>
      <c r="L426" s="4"/>
      <c r="O426" s="4"/>
    </row>
    <row r="427" spans="1:15" ht="15">
      <c r="A427" s="3"/>
      <c r="B427" s="4"/>
      <c r="L427" s="4"/>
      <c r="O427" s="4"/>
    </row>
    <row r="428" spans="1:15" ht="15">
      <c r="A428" s="3"/>
      <c r="B428" s="4"/>
      <c r="L428" s="4"/>
      <c r="O428" s="4"/>
    </row>
    <row r="429" spans="1:15" ht="15">
      <c r="A429" s="3"/>
      <c r="B429" s="4"/>
      <c r="L429" s="4"/>
      <c r="O429" s="4"/>
    </row>
    <row r="430" spans="1:15" ht="15">
      <c r="A430" s="3"/>
      <c r="B430" s="4"/>
      <c r="L430" s="4"/>
      <c r="O430" s="4"/>
    </row>
    <row r="431" spans="1:15" ht="15">
      <c r="A431" s="3"/>
      <c r="B431" s="4"/>
      <c r="L431" s="4"/>
      <c r="O431" s="4"/>
    </row>
    <row r="432" spans="1:15" ht="15">
      <c r="A432" s="3"/>
      <c r="B432" s="4"/>
      <c r="L432" s="4"/>
      <c r="O432" s="4"/>
    </row>
    <row r="433" spans="1:15" ht="15">
      <c r="A433" s="3"/>
      <c r="B433" s="4"/>
      <c r="L433" s="4"/>
      <c r="O433" s="4"/>
    </row>
    <row r="434" spans="1:15" ht="15">
      <c r="A434" s="3"/>
      <c r="B434" s="4"/>
      <c r="L434" s="4"/>
      <c r="O434" s="4"/>
    </row>
    <row r="435" spans="1:15" ht="15">
      <c r="A435" s="3"/>
      <c r="B435" s="4"/>
      <c r="L435" s="4"/>
      <c r="O435" s="4"/>
    </row>
    <row r="436" spans="1:15" ht="15">
      <c r="A436" s="3"/>
      <c r="B436" s="4"/>
      <c r="L436" s="4"/>
      <c r="O436" s="4"/>
    </row>
    <row r="437" spans="1:15" ht="15">
      <c r="A437" s="3"/>
      <c r="B437" s="4"/>
      <c r="L437" s="4"/>
      <c r="O437" s="4"/>
    </row>
    <row r="438" spans="1:15" ht="15">
      <c r="A438" s="3"/>
      <c r="B438" s="4"/>
      <c r="L438" s="4"/>
      <c r="O438" s="4"/>
    </row>
    <row r="439" spans="1:15" ht="15">
      <c r="A439" s="3"/>
      <c r="B439" s="4"/>
      <c r="L439" s="4"/>
      <c r="O439" s="4"/>
    </row>
    <row r="440" spans="1:15" ht="15">
      <c r="A440" s="3"/>
      <c r="B440" s="4"/>
      <c r="L440" s="4"/>
      <c r="O440" s="4"/>
    </row>
    <row r="441" spans="1:15" ht="15">
      <c r="A441" s="3"/>
      <c r="B441" s="4"/>
      <c r="L441" s="4"/>
      <c r="O441" s="4"/>
    </row>
    <row r="442" spans="1:15" ht="15">
      <c r="A442" s="3"/>
      <c r="B442" s="4"/>
      <c r="L442" s="4"/>
      <c r="O442" s="4"/>
    </row>
    <row r="443" spans="1:15" ht="15">
      <c r="A443" s="3"/>
      <c r="B443" s="4"/>
      <c r="L443" s="4"/>
      <c r="O443" s="4"/>
    </row>
    <row r="444" spans="1:15" ht="15">
      <c r="A444" s="3"/>
      <c r="B444" s="4"/>
      <c r="L444" s="4"/>
      <c r="O444" s="4"/>
    </row>
    <row r="445" spans="1:15" ht="15">
      <c r="A445" s="3"/>
      <c r="B445" s="4"/>
      <c r="L445" s="4"/>
      <c r="O445" s="4"/>
    </row>
    <row r="446" spans="1:15" ht="15">
      <c r="A446" s="3"/>
      <c r="B446" s="4"/>
      <c r="L446" s="4"/>
      <c r="O446" s="4"/>
    </row>
    <row r="447" spans="1:15" ht="15">
      <c r="A447" s="3"/>
      <c r="B447" s="4"/>
      <c r="L447" s="4"/>
      <c r="O447" s="4"/>
    </row>
    <row r="448" spans="1:15" ht="15">
      <c r="A448" s="3"/>
      <c r="B448" s="4"/>
      <c r="L448" s="4"/>
      <c r="O448" s="4"/>
    </row>
    <row r="449" spans="1:15" ht="15">
      <c r="A449" s="3"/>
      <c r="B449" s="4"/>
      <c r="L449" s="4"/>
      <c r="O449" s="4"/>
    </row>
    <row r="450" spans="1:15" ht="15">
      <c r="A450" s="3"/>
      <c r="B450" s="4"/>
      <c r="L450" s="4"/>
      <c r="O450" s="4"/>
    </row>
    <row r="451" spans="1:15" ht="15">
      <c r="A451" s="3"/>
      <c r="B451" s="4"/>
      <c r="L451" s="4"/>
      <c r="O451" s="4"/>
    </row>
    <row r="452" spans="1:15" ht="15">
      <c r="A452" s="3"/>
      <c r="B452" s="4"/>
      <c r="L452" s="4"/>
      <c r="O452" s="4"/>
    </row>
    <row r="453" spans="1:15" ht="15">
      <c r="A453" s="3"/>
      <c r="B453" s="4"/>
      <c r="L453" s="4"/>
      <c r="O453" s="4"/>
    </row>
    <row r="454" spans="1:15" ht="15">
      <c r="A454" s="3"/>
      <c r="B454" s="4"/>
      <c r="L454" s="4"/>
      <c r="O454" s="4"/>
    </row>
    <row r="455" spans="1:15" ht="15">
      <c r="A455" s="3"/>
      <c r="B455" s="4"/>
      <c r="L455" s="4"/>
      <c r="O455" s="4"/>
    </row>
    <row r="456" spans="1:15" ht="15">
      <c r="A456" s="3"/>
      <c r="B456" s="4"/>
      <c r="L456" s="4"/>
      <c r="O456" s="4"/>
    </row>
    <row r="457" spans="1:15" ht="15">
      <c r="A457" s="3"/>
      <c r="B457" s="4"/>
      <c r="L457" s="4"/>
      <c r="O457" s="4"/>
    </row>
    <row r="458" spans="1:15" ht="15">
      <c r="A458" s="3"/>
      <c r="B458" s="4"/>
      <c r="L458" s="4"/>
      <c r="O458" s="4"/>
    </row>
    <row r="459" spans="1:15" ht="15">
      <c r="A459" s="3"/>
      <c r="B459" s="4"/>
      <c r="L459" s="4"/>
      <c r="O459" s="4"/>
    </row>
    <row r="460" spans="1:15" ht="15">
      <c r="A460" s="3"/>
      <c r="B460" s="4"/>
      <c r="L460" s="4"/>
      <c r="O460" s="4"/>
    </row>
    <row r="461" spans="1:15" ht="15">
      <c r="A461" s="3"/>
      <c r="B461" s="4"/>
      <c r="L461" s="4"/>
      <c r="O461" s="4"/>
    </row>
    <row r="462" spans="1:15" ht="15">
      <c r="A462" s="3"/>
      <c r="B462" s="4"/>
      <c r="L462" s="4"/>
      <c r="O462" s="4"/>
    </row>
    <row r="463" spans="1:15" ht="15">
      <c r="A463" s="3"/>
      <c r="B463" s="4"/>
      <c r="L463" s="4"/>
      <c r="O463" s="4"/>
    </row>
    <row r="464" spans="1:15" ht="15">
      <c r="A464" s="3"/>
      <c r="B464" s="4"/>
      <c r="L464" s="4"/>
      <c r="O464" s="4"/>
    </row>
    <row r="465" spans="1:15" ht="15">
      <c r="A465" s="3"/>
      <c r="B465" s="4"/>
      <c r="L465" s="4"/>
      <c r="O465" s="4"/>
    </row>
    <row r="466" spans="1:15" ht="15">
      <c r="A466" s="3"/>
      <c r="B466" s="4"/>
      <c r="L466" s="4"/>
      <c r="O466" s="4"/>
    </row>
    <row r="467" spans="1:15" ht="15">
      <c r="A467" s="3"/>
      <c r="B467" s="4"/>
      <c r="L467" s="4"/>
      <c r="O467" s="4"/>
    </row>
    <row r="468" spans="1:15" ht="15">
      <c r="A468" s="3"/>
      <c r="B468" s="4"/>
      <c r="L468" s="4"/>
      <c r="O468" s="4"/>
    </row>
    <row r="469" spans="1:15" ht="15">
      <c r="A469" s="3"/>
      <c r="B469" s="4"/>
      <c r="L469" s="4"/>
      <c r="O469" s="4"/>
    </row>
    <row r="470" spans="1:15" ht="15">
      <c r="A470" s="3"/>
      <c r="B470" s="4"/>
      <c r="L470" s="4"/>
      <c r="O470" s="4"/>
    </row>
    <row r="471" spans="1:15" ht="15">
      <c r="A471" s="3"/>
      <c r="B471" s="4"/>
      <c r="L471" s="4"/>
      <c r="O471" s="4"/>
    </row>
    <row r="472" spans="1:15" ht="15">
      <c r="A472" s="3"/>
      <c r="B472" s="4"/>
      <c r="L472" s="4"/>
      <c r="O472" s="4"/>
    </row>
    <row r="473" spans="1:15" ht="15">
      <c r="A473" s="3"/>
      <c r="B473" s="4"/>
      <c r="L473" s="4"/>
      <c r="O473" s="4"/>
    </row>
    <row r="474" spans="1:15" ht="15">
      <c r="A474" s="3"/>
      <c r="B474" s="4"/>
      <c r="L474" s="4"/>
      <c r="O474" s="4"/>
    </row>
    <row r="475" spans="1:15" ht="15">
      <c r="A475" s="3"/>
      <c r="B475" s="4"/>
      <c r="L475" s="4"/>
      <c r="O475" s="4"/>
    </row>
    <row r="476" spans="1:15" ht="15">
      <c r="A476" s="3"/>
      <c r="B476" s="4"/>
      <c r="L476" s="4"/>
      <c r="O476" s="4"/>
    </row>
    <row r="477" spans="1:15" ht="15">
      <c r="A477" s="3"/>
      <c r="B477" s="4"/>
      <c r="L477" s="4"/>
      <c r="O477" s="4"/>
    </row>
    <row r="478" spans="1:15" ht="15">
      <c r="A478" s="3"/>
      <c r="B478" s="4"/>
      <c r="L478" s="4"/>
      <c r="O478" s="4"/>
    </row>
    <row r="479" spans="1:15" ht="15">
      <c r="A479" s="3"/>
      <c r="B479" s="4"/>
      <c r="L479" s="4"/>
      <c r="O479" s="4"/>
    </row>
    <row r="480" spans="1:15" ht="15">
      <c r="A480" s="3"/>
      <c r="B480" s="4"/>
      <c r="L480" s="4"/>
      <c r="O480" s="4"/>
    </row>
    <row r="481" spans="1:15" ht="15">
      <c r="A481" s="3"/>
      <c r="B481" s="4"/>
      <c r="L481" s="4"/>
      <c r="O481" s="4"/>
    </row>
    <row r="482" spans="1:15" ht="15">
      <c r="A482" s="3"/>
      <c r="B482" s="4"/>
      <c r="L482" s="4"/>
      <c r="O482" s="4"/>
    </row>
    <row r="483" spans="1:15" ht="15">
      <c r="A483" s="3"/>
      <c r="B483" s="4"/>
      <c r="L483" s="4"/>
      <c r="O483" s="4"/>
    </row>
    <row r="484" spans="1:15" ht="15">
      <c r="A484" s="3"/>
      <c r="B484" s="4"/>
      <c r="L484" s="4"/>
      <c r="O484" s="4"/>
    </row>
    <row r="485" spans="1:15" ht="15">
      <c r="A485" s="3"/>
      <c r="B485" s="4"/>
      <c r="L485" s="4"/>
      <c r="O485" s="4"/>
    </row>
    <row r="486" spans="1:15" ht="15">
      <c r="A486" s="3"/>
      <c r="B486" s="4"/>
      <c r="L486" s="4"/>
      <c r="O486" s="4"/>
    </row>
    <row r="487" spans="1:15" ht="15">
      <c r="A487" s="3"/>
      <c r="B487" s="4"/>
      <c r="L487" s="4"/>
      <c r="O487" s="4"/>
    </row>
    <row r="488" spans="1:15" ht="15">
      <c r="A488" s="3"/>
      <c r="B488" s="4"/>
      <c r="L488" s="4"/>
      <c r="O488" s="4"/>
    </row>
    <row r="489" spans="1:15" ht="15">
      <c r="A489" s="3"/>
      <c r="B489" s="4"/>
      <c r="L489" s="4"/>
      <c r="O489" s="4"/>
    </row>
    <row r="490" spans="1:15" ht="15">
      <c r="A490" s="3"/>
      <c r="B490" s="4"/>
      <c r="L490" s="4"/>
      <c r="O490" s="4"/>
    </row>
    <row r="491" spans="1:15" ht="15">
      <c r="A491" s="3"/>
      <c r="B491" s="4"/>
      <c r="L491" s="4"/>
      <c r="O491" s="4"/>
    </row>
    <row r="492" spans="1:15" ht="15">
      <c r="A492" s="3"/>
      <c r="B492" s="4"/>
      <c r="L492" s="4"/>
      <c r="O492" s="4"/>
    </row>
    <row r="493" spans="1:15" ht="15">
      <c r="A493" s="3"/>
      <c r="B493" s="4"/>
      <c r="L493" s="4"/>
      <c r="O493" s="4"/>
    </row>
    <row r="494" spans="1:15" ht="15">
      <c r="A494" s="3"/>
      <c r="B494" s="4"/>
      <c r="L494" s="4"/>
      <c r="O494" s="4"/>
    </row>
    <row r="495" spans="1:15" ht="15">
      <c r="A495" s="3"/>
      <c r="B495" s="4"/>
      <c r="L495" s="4"/>
      <c r="O495" s="4"/>
    </row>
    <row r="496" spans="1:15" ht="15">
      <c r="A496" s="3"/>
      <c r="B496" s="4"/>
      <c r="L496" s="4"/>
      <c r="O496" s="4"/>
    </row>
    <row r="497" spans="1:15" ht="15">
      <c r="A497" s="3"/>
      <c r="B497" s="4"/>
      <c r="L497" s="4"/>
      <c r="O497" s="4"/>
    </row>
    <row r="498" spans="1:15" ht="15">
      <c r="A498" s="3"/>
      <c r="B498" s="4"/>
      <c r="L498" s="4"/>
      <c r="O498" s="4"/>
    </row>
    <row r="499" spans="1:15" ht="15">
      <c r="A499" s="3"/>
      <c r="B499" s="4"/>
      <c r="L499" s="4"/>
      <c r="O499" s="4"/>
    </row>
    <row r="500" spans="1:15" ht="15">
      <c r="A500" s="3"/>
      <c r="B500" s="4"/>
      <c r="L500" s="4"/>
      <c r="O500" s="4"/>
    </row>
    <row r="501" spans="1:15" ht="15">
      <c r="A501" s="3"/>
      <c r="B501" s="4"/>
      <c r="L501" s="4"/>
      <c r="O501" s="4"/>
    </row>
    <row r="502" spans="1:15" ht="15">
      <c r="A502" s="3"/>
      <c r="B502" s="4"/>
      <c r="L502" s="4"/>
      <c r="O502" s="4"/>
    </row>
    <row r="503" spans="1:15" ht="15">
      <c r="A503" s="3"/>
      <c r="B503" s="4"/>
      <c r="L503" s="4"/>
      <c r="O503" s="4"/>
    </row>
    <row r="504" spans="1:15" ht="15">
      <c r="A504" s="3"/>
      <c r="B504" s="4"/>
      <c r="L504" s="4"/>
      <c r="O504" s="4"/>
    </row>
    <row r="505" spans="1:15" ht="15">
      <c r="A505" s="3"/>
      <c r="B505" s="4"/>
      <c r="L505" s="4"/>
      <c r="O505" s="4"/>
    </row>
    <row r="506" spans="1:15" ht="15">
      <c r="A506" s="3"/>
      <c r="B506" s="4"/>
      <c r="L506" s="4"/>
      <c r="O506" s="4"/>
    </row>
    <row r="507" spans="1:15" ht="15">
      <c r="A507" s="3"/>
      <c r="B507" s="4"/>
      <c r="L507" s="4"/>
      <c r="O507" s="4"/>
    </row>
    <row r="508" spans="1:15" ht="15">
      <c r="A508" s="3"/>
      <c r="B508" s="4"/>
      <c r="L508" s="4"/>
      <c r="O508" s="4"/>
    </row>
    <row r="509" spans="1:15" ht="15">
      <c r="A509" s="3"/>
      <c r="B509" s="4"/>
      <c r="L509" s="4"/>
      <c r="O509" s="4"/>
    </row>
    <row r="510" spans="1:15" ht="15">
      <c r="A510" s="3"/>
      <c r="B510" s="4"/>
      <c r="L510" s="4"/>
      <c r="O510" s="4"/>
    </row>
    <row r="511" spans="1:15" ht="15">
      <c r="A511" s="3"/>
      <c r="B511" s="4"/>
      <c r="L511" s="4"/>
      <c r="O511" s="4"/>
    </row>
    <row r="512" spans="1:15" ht="15">
      <c r="A512" s="3"/>
      <c r="B512" s="4"/>
      <c r="L512" s="4"/>
      <c r="O512" s="4"/>
    </row>
    <row r="513" spans="1:15" ht="15">
      <c r="A513" s="3"/>
      <c r="B513" s="4"/>
      <c r="L513" s="4"/>
      <c r="O513" s="4"/>
    </row>
    <row r="514" spans="1:15" ht="15">
      <c r="A514" s="3"/>
      <c r="B514" s="4"/>
      <c r="L514" s="4"/>
      <c r="O514" s="4"/>
    </row>
    <row r="515" spans="1:15" ht="15">
      <c r="A515" s="3"/>
      <c r="B515" s="4"/>
      <c r="L515" s="4"/>
      <c r="O515" s="4"/>
    </row>
    <row r="516" spans="1:15" ht="15">
      <c r="A516" s="3"/>
      <c r="B516" s="4"/>
      <c r="L516" s="4"/>
      <c r="O516" s="4"/>
    </row>
    <row r="517" spans="1:15" ht="15">
      <c r="A517" s="3"/>
      <c r="B517" s="4"/>
      <c r="L517" s="4"/>
      <c r="O517" s="4"/>
    </row>
    <row r="518" spans="1:15" ht="15">
      <c r="A518" s="3"/>
      <c r="B518" s="4"/>
      <c r="L518" s="4"/>
      <c r="O518" s="4"/>
    </row>
    <row r="519" spans="1:15" ht="15">
      <c r="A519" s="3"/>
      <c r="B519" s="4"/>
      <c r="L519" s="4"/>
      <c r="O519" s="4"/>
    </row>
    <row r="520" spans="1:15" ht="15">
      <c r="A520" s="3"/>
      <c r="B520" s="4"/>
      <c r="L520" s="4"/>
      <c r="O520" s="4"/>
    </row>
    <row r="521" spans="1:15" ht="15">
      <c r="A521" s="3"/>
      <c r="B521" s="4"/>
      <c r="L521" s="4"/>
      <c r="O521" s="4"/>
    </row>
    <row r="522" spans="1:15" ht="15">
      <c r="A522" s="3"/>
      <c r="B522" s="4"/>
      <c r="L522" s="4"/>
      <c r="O522" s="4"/>
    </row>
    <row r="523" spans="1:15" ht="15">
      <c r="A523" s="3"/>
      <c r="B523" s="4"/>
      <c r="L523" s="4"/>
      <c r="O523" s="4"/>
    </row>
    <row r="524" spans="1:15" ht="15">
      <c r="A524" s="3"/>
      <c r="B524" s="4"/>
      <c r="L524" s="4"/>
      <c r="O524" s="4"/>
    </row>
    <row r="525" spans="1:15" ht="15">
      <c r="A525" s="3"/>
      <c r="B525" s="4"/>
      <c r="L525" s="4"/>
      <c r="O525" s="4"/>
    </row>
    <row r="526" spans="1:15" ht="15">
      <c r="A526" s="3"/>
      <c r="B526" s="4"/>
      <c r="L526" s="4"/>
      <c r="O526" s="4"/>
    </row>
    <row r="527" spans="1:15" ht="15">
      <c r="A527" s="3"/>
      <c r="B527" s="4"/>
      <c r="L527" s="4"/>
      <c r="O527" s="4"/>
    </row>
    <row r="528" spans="1:15" ht="15">
      <c r="A528" s="3"/>
      <c r="B528" s="4"/>
      <c r="L528" s="4"/>
      <c r="O528" s="4"/>
    </row>
    <row r="529" spans="1:15" ht="15">
      <c r="A529" s="3"/>
      <c r="B529" s="4"/>
      <c r="L529" s="4"/>
      <c r="O529" s="4"/>
    </row>
    <row r="530" spans="1:15" ht="15">
      <c r="A530" s="3"/>
      <c r="B530" s="4"/>
      <c r="L530" s="4"/>
      <c r="O530" s="4"/>
    </row>
    <row r="531" spans="1:15" ht="15">
      <c r="A531" s="3"/>
      <c r="B531" s="4"/>
      <c r="L531" s="4"/>
      <c r="O531" s="4"/>
    </row>
    <row r="532" spans="1:15" ht="15">
      <c r="A532" s="3"/>
      <c r="B532" s="4"/>
      <c r="L532" s="4"/>
      <c r="O532" s="4"/>
    </row>
    <row r="533" spans="1:15" ht="15">
      <c r="A533" s="3"/>
      <c r="B533" s="4"/>
      <c r="L533" s="4"/>
      <c r="O533" s="4"/>
    </row>
    <row r="534" spans="1:15" ht="15">
      <c r="A534" s="3"/>
      <c r="B534" s="4"/>
      <c r="L534" s="4"/>
      <c r="O534" s="4"/>
    </row>
    <row r="535" spans="1:15" ht="15">
      <c r="A535" s="3"/>
      <c r="B535" s="4"/>
      <c r="L535" s="4"/>
      <c r="O535" s="4"/>
    </row>
    <row r="536" spans="1:15" ht="15">
      <c r="A536" s="3"/>
      <c r="B536" s="4"/>
      <c r="L536" s="4"/>
      <c r="O536" s="4"/>
    </row>
    <row r="537" spans="1:15" ht="15">
      <c r="A537" s="3"/>
      <c r="B537" s="4"/>
      <c r="L537" s="4"/>
      <c r="O537" s="4"/>
    </row>
    <row r="538" spans="1:15" ht="15">
      <c r="A538" s="3"/>
      <c r="B538" s="4"/>
      <c r="L538" s="4"/>
      <c r="O538" s="4"/>
    </row>
    <row r="539" spans="1:15" ht="15">
      <c r="A539" s="3"/>
      <c r="B539" s="4"/>
      <c r="L539" s="4"/>
      <c r="O539" s="4"/>
    </row>
    <row r="540" spans="1:15" ht="15">
      <c r="A540" s="3"/>
      <c r="B540" s="4"/>
      <c r="L540" s="4"/>
      <c r="O540" s="4"/>
    </row>
    <row r="541" spans="1:15" ht="15">
      <c r="A541" s="3"/>
      <c r="B541" s="4"/>
      <c r="L541" s="4"/>
      <c r="O541" s="4"/>
    </row>
    <row r="542" spans="1:15" ht="15">
      <c r="A542" s="3"/>
      <c r="B542" s="4"/>
      <c r="L542" s="4"/>
      <c r="O542" s="4"/>
    </row>
    <row r="543" spans="1:15" ht="15">
      <c r="A543" s="3"/>
      <c r="B543" s="4"/>
      <c r="L543" s="4"/>
      <c r="O543" s="4"/>
    </row>
    <row r="544" spans="1:15" ht="15">
      <c r="A544" s="3"/>
      <c r="B544" s="4"/>
      <c r="L544" s="4"/>
      <c r="O544" s="4"/>
    </row>
    <row r="545" spans="1:15" ht="15">
      <c r="A545" s="3"/>
      <c r="B545" s="4"/>
      <c r="L545" s="4"/>
      <c r="O545" s="4"/>
    </row>
    <row r="546" spans="1:15" ht="15">
      <c r="A546" s="3"/>
      <c r="B546" s="4"/>
      <c r="L546" s="4"/>
      <c r="O546" s="4"/>
    </row>
    <row r="547" spans="1:15" ht="15">
      <c r="A547" s="3"/>
      <c r="B547" s="4"/>
      <c r="L547" s="4"/>
      <c r="O547" s="4"/>
    </row>
    <row r="548" spans="1:15" ht="15">
      <c r="A548" s="3"/>
      <c r="B548" s="4"/>
      <c r="L548" s="4"/>
      <c r="O548" s="4"/>
    </row>
    <row r="549" spans="1:15" ht="15">
      <c r="A549" s="3"/>
      <c r="B549" s="4"/>
      <c r="L549" s="4"/>
      <c r="O549" s="4"/>
    </row>
    <row r="550" spans="1:15" ht="15">
      <c r="A550" s="3"/>
      <c r="B550" s="4"/>
      <c r="L550" s="4"/>
      <c r="O550" s="4"/>
    </row>
    <row r="551" spans="1:15" ht="15">
      <c r="A551" s="3"/>
      <c r="B551" s="4"/>
      <c r="L551" s="4"/>
      <c r="O551" s="4"/>
    </row>
    <row r="552" spans="1:15" ht="15">
      <c r="A552" s="3"/>
      <c r="B552" s="4"/>
      <c r="L552" s="4"/>
      <c r="O552" s="4"/>
    </row>
    <row r="553" spans="1:15" ht="15">
      <c r="A553" s="3"/>
      <c r="B553" s="4"/>
      <c r="L553" s="4"/>
      <c r="O553" s="4"/>
    </row>
    <row r="554" spans="1:15" ht="15">
      <c r="A554" s="3"/>
      <c r="B554" s="4"/>
      <c r="L554" s="4"/>
      <c r="O554" s="4"/>
    </row>
    <row r="555" spans="1:15" ht="15">
      <c r="A555" s="3"/>
      <c r="B555" s="4"/>
      <c r="L555" s="4"/>
      <c r="O555" s="4"/>
    </row>
    <row r="556" spans="1:15" ht="15">
      <c r="A556" s="3"/>
      <c r="B556" s="4"/>
      <c r="L556" s="4"/>
      <c r="O556" s="4"/>
    </row>
    <row r="557" spans="1:15" ht="15">
      <c r="A557" s="3"/>
      <c r="B557" s="4"/>
      <c r="L557" s="4"/>
      <c r="O557" s="4"/>
    </row>
    <row r="558" spans="1:15" ht="15">
      <c r="A558" s="3"/>
      <c r="B558" s="4"/>
      <c r="L558" s="4"/>
      <c r="O558" s="4"/>
    </row>
    <row r="559" spans="1:15" ht="15">
      <c r="A559" s="3"/>
      <c r="B559" s="4"/>
      <c r="L559" s="4"/>
      <c r="O559" s="4"/>
    </row>
    <row r="560" spans="1:15" ht="15">
      <c r="A560" s="3"/>
      <c r="B560" s="4"/>
      <c r="L560" s="4"/>
      <c r="O560" s="4"/>
    </row>
    <row r="561" spans="1:15" ht="15">
      <c r="A561" s="3"/>
      <c r="B561" s="4"/>
      <c r="L561" s="4"/>
      <c r="O561" s="4"/>
    </row>
    <row r="562" spans="1:15" ht="15">
      <c r="A562" s="3"/>
      <c r="B562" s="4"/>
      <c r="L562" s="4"/>
      <c r="O562" s="4"/>
    </row>
    <row r="563" spans="1:15" ht="15">
      <c r="A563" s="3"/>
      <c r="B563" s="4"/>
      <c r="L563" s="4"/>
      <c r="O563" s="4"/>
    </row>
    <row r="564" spans="1:15" ht="15">
      <c r="A564" s="3"/>
      <c r="B564" s="4"/>
      <c r="L564" s="4"/>
      <c r="O564" s="4"/>
    </row>
    <row r="565" spans="1:15" ht="15">
      <c r="A565" s="3"/>
      <c r="B565" s="4"/>
      <c r="L565" s="4"/>
      <c r="O565" s="4"/>
    </row>
    <row r="566" spans="1:15" ht="15">
      <c r="A566" s="3"/>
      <c r="B566" s="4"/>
      <c r="L566" s="4"/>
      <c r="O566" s="4"/>
    </row>
    <row r="567" spans="1:15" ht="15">
      <c r="A567" s="3"/>
      <c r="B567" s="4"/>
      <c r="L567" s="4"/>
      <c r="O567" s="4"/>
    </row>
    <row r="568" spans="1:15" ht="15">
      <c r="A568" s="3"/>
      <c r="B568" s="4"/>
      <c r="L568" s="4"/>
      <c r="O568" s="4"/>
    </row>
    <row r="569" spans="1:15" ht="15">
      <c r="A569" s="3"/>
      <c r="B569" s="4"/>
      <c r="L569" s="4"/>
      <c r="O569" s="4"/>
    </row>
    <row r="570" spans="1:15" ht="15">
      <c r="A570" s="3"/>
      <c r="B570" s="4"/>
      <c r="L570" s="4"/>
      <c r="O570" s="4"/>
    </row>
    <row r="571" spans="1:15" ht="15">
      <c r="A571" s="3"/>
      <c r="B571" s="4"/>
      <c r="L571" s="4"/>
      <c r="O571" s="4"/>
    </row>
    <row r="572" spans="1:15" ht="15">
      <c r="A572" s="3"/>
      <c r="B572" s="4"/>
      <c r="L572" s="4"/>
      <c r="O572" s="4"/>
    </row>
    <row r="573" spans="1:15" ht="15">
      <c r="A573" s="3"/>
      <c r="B573" s="4"/>
      <c r="L573" s="4"/>
      <c r="O573" s="4"/>
    </row>
    <row r="574" spans="1:15" ht="15">
      <c r="A574" s="3"/>
      <c r="B574" s="4"/>
      <c r="L574" s="4"/>
      <c r="O574" s="4"/>
    </row>
    <row r="575" spans="1:15" ht="15">
      <c r="A575" s="3"/>
      <c r="B575" s="4"/>
      <c r="L575" s="4"/>
      <c r="O575" s="4"/>
    </row>
    <row r="576" spans="1:15" ht="15">
      <c r="A576" s="3"/>
      <c r="B576" s="4"/>
      <c r="L576" s="4"/>
      <c r="O576" s="4"/>
    </row>
    <row r="577" spans="1:15" ht="15">
      <c r="A577" s="3"/>
      <c r="B577" s="4"/>
      <c r="L577" s="4"/>
      <c r="O577" s="4"/>
    </row>
    <row r="578" spans="1:15" ht="15">
      <c r="A578" s="3"/>
      <c r="B578" s="4"/>
      <c r="L578" s="4"/>
      <c r="O578" s="4"/>
    </row>
    <row r="579" spans="1:15" ht="15">
      <c r="A579" s="3"/>
      <c r="B579" s="4"/>
      <c r="L579" s="4"/>
      <c r="O579" s="4"/>
    </row>
    <row r="580" spans="1:15" ht="15">
      <c r="A580" s="3"/>
      <c r="B580" s="4"/>
      <c r="L580" s="4"/>
      <c r="O580" s="4"/>
    </row>
    <row r="581" spans="1:15" ht="15">
      <c r="A581" s="3"/>
      <c r="B581" s="4"/>
      <c r="L581" s="4"/>
      <c r="O581" s="4"/>
    </row>
    <row r="582" spans="1:15" ht="15">
      <c r="A582" s="3"/>
      <c r="B582" s="4"/>
      <c r="L582" s="4"/>
      <c r="O582" s="4"/>
    </row>
    <row r="583" spans="1:15" ht="15">
      <c r="A583" s="3"/>
      <c r="B583" s="4"/>
      <c r="L583" s="4"/>
      <c r="O583" s="4"/>
    </row>
    <row r="584" spans="1:15" ht="15">
      <c r="A584" s="3"/>
      <c r="B584" s="4"/>
      <c r="L584" s="4"/>
      <c r="O584" s="4"/>
    </row>
    <row r="585" spans="1:15" ht="15">
      <c r="A585" s="3"/>
      <c r="B585" s="4"/>
      <c r="L585" s="4"/>
      <c r="O585" s="4"/>
    </row>
    <row r="586" spans="1:15" ht="15">
      <c r="A586" s="3"/>
      <c r="B586" s="4"/>
      <c r="L586" s="4"/>
      <c r="O586" s="4"/>
    </row>
    <row r="587" spans="1:15" ht="15">
      <c r="A587" s="3"/>
      <c r="B587" s="4"/>
      <c r="L587" s="4"/>
      <c r="O587" s="4"/>
    </row>
    <row r="588" spans="1:15" ht="15">
      <c r="A588" s="3"/>
      <c r="B588" s="4"/>
      <c r="L588" s="4"/>
      <c r="O588" s="4"/>
    </row>
    <row r="589" spans="1:15" ht="15">
      <c r="A589" s="3"/>
      <c r="B589" s="4"/>
      <c r="L589" s="4"/>
      <c r="O589" s="4"/>
    </row>
    <row r="590" spans="1:15" ht="15">
      <c r="A590" s="3"/>
      <c r="B590" s="4"/>
      <c r="L590" s="4"/>
      <c r="O590" s="4"/>
    </row>
    <row r="591" spans="1:15" ht="15">
      <c r="A591" s="3"/>
      <c r="B591" s="4"/>
      <c r="L591" s="4"/>
      <c r="O591" s="4"/>
    </row>
    <row r="592" spans="1:15" ht="15">
      <c r="A592" s="3"/>
      <c r="B592" s="4"/>
      <c r="L592" s="4"/>
      <c r="O592" s="4"/>
    </row>
    <row r="593" spans="1:15" ht="15">
      <c r="A593" s="3"/>
      <c r="B593" s="4"/>
      <c r="L593" s="4"/>
      <c r="O593" s="4"/>
    </row>
    <row r="594" spans="1:15" ht="15">
      <c r="A594" s="3"/>
      <c r="B594" s="4"/>
      <c r="L594" s="4"/>
      <c r="O594" s="4"/>
    </row>
    <row r="595" spans="1:15" ht="15">
      <c r="A595" s="3"/>
      <c r="B595" s="4"/>
      <c r="L595" s="4"/>
      <c r="O595" s="4"/>
    </row>
    <row r="596" spans="1:15" ht="15">
      <c r="A596" s="3"/>
      <c r="B596" s="4"/>
      <c r="L596" s="4"/>
      <c r="O596" s="4"/>
    </row>
    <row r="597" spans="1:15" ht="15">
      <c r="A597" s="3"/>
      <c r="B597" s="4"/>
      <c r="L597" s="4"/>
      <c r="O597" s="4"/>
    </row>
    <row r="598" spans="1:15" ht="15">
      <c r="A598" s="3"/>
      <c r="B598" s="4"/>
      <c r="L598" s="4"/>
      <c r="O598" s="4"/>
    </row>
    <row r="599" spans="1:15" ht="15">
      <c r="A599" s="3"/>
      <c r="B599" s="4"/>
      <c r="L599" s="4"/>
      <c r="O599" s="4"/>
    </row>
    <row r="600" spans="1:15" ht="15">
      <c r="A600" s="3"/>
      <c r="B600" s="4"/>
      <c r="L600" s="4"/>
      <c r="O600" s="4"/>
    </row>
    <row r="601" spans="1:15" ht="15">
      <c r="A601" s="3"/>
      <c r="B601" s="4"/>
      <c r="L601" s="4"/>
      <c r="O601" s="4"/>
    </row>
    <row r="602" spans="1:15" ht="15">
      <c r="A602" s="3"/>
      <c r="B602" s="4"/>
      <c r="L602" s="4"/>
      <c r="O602" s="4"/>
    </row>
    <row r="603" spans="1:15" ht="15">
      <c r="A603" s="3"/>
      <c r="B603" s="4"/>
      <c r="L603" s="4"/>
      <c r="O603" s="4"/>
    </row>
    <row r="604" spans="1:15" ht="15">
      <c r="A604" s="3"/>
      <c r="B604" s="4"/>
      <c r="L604" s="4"/>
      <c r="O604" s="4"/>
    </row>
    <row r="605" spans="1:15" ht="15">
      <c r="A605" s="3"/>
      <c r="B605" s="4"/>
      <c r="L605" s="4"/>
      <c r="O605" s="4"/>
    </row>
    <row r="606" spans="1:15" ht="15">
      <c r="A606" s="3"/>
      <c r="B606" s="4"/>
      <c r="L606" s="4"/>
      <c r="O606" s="4"/>
    </row>
    <row r="607" spans="1:15" ht="15">
      <c r="A607" s="3"/>
      <c r="B607" s="4"/>
      <c r="L607" s="4"/>
      <c r="O607" s="4"/>
    </row>
    <row r="608" spans="1:15" ht="15">
      <c r="A608" s="3"/>
      <c r="B608" s="4"/>
      <c r="L608" s="4"/>
      <c r="O608" s="4"/>
    </row>
    <row r="609" spans="1:15" ht="15">
      <c r="A609" s="3"/>
      <c r="B609" s="4"/>
      <c r="L609" s="4"/>
      <c r="O609" s="4"/>
    </row>
    <row r="610" spans="1:15" ht="15">
      <c r="A610" s="3"/>
      <c r="B610" s="4"/>
      <c r="L610" s="4"/>
      <c r="O610" s="4"/>
    </row>
    <row r="611" spans="1:15" ht="15">
      <c r="A611" s="3"/>
      <c r="B611" s="4"/>
      <c r="L611" s="4"/>
      <c r="O611" s="4"/>
    </row>
    <row r="612" spans="1:15" ht="15">
      <c r="A612" s="3"/>
      <c r="B612" s="4"/>
      <c r="L612" s="4"/>
      <c r="O612" s="4"/>
    </row>
    <row r="613" spans="1:15" ht="15">
      <c r="A613" s="3"/>
      <c r="B613" s="4"/>
      <c r="L613" s="4"/>
      <c r="O613" s="4"/>
    </row>
    <row r="614" spans="1:15" ht="15">
      <c r="A614" s="3"/>
      <c r="B614" s="4"/>
      <c r="L614" s="4"/>
      <c r="O614" s="4"/>
    </row>
    <row r="615" spans="1:15" ht="15">
      <c r="A615" s="3"/>
      <c r="B615" s="4"/>
      <c r="L615" s="4"/>
      <c r="O615" s="4"/>
    </row>
    <row r="616" spans="1:15" ht="15">
      <c r="A616" s="3"/>
      <c r="B616" s="4"/>
      <c r="L616" s="4"/>
      <c r="O616" s="4"/>
    </row>
    <row r="617" spans="1:15" ht="15">
      <c r="A617" s="3"/>
      <c r="B617" s="4"/>
      <c r="L617" s="4"/>
      <c r="O617" s="4"/>
    </row>
    <row r="618" spans="1:15" ht="15">
      <c r="A618" s="3"/>
      <c r="B618" s="4"/>
      <c r="L618" s="4"/>
      <c r="O618" s="4"/>
    </row>
    <row r="619" spans="1:15" ht="15">
      <c r="A619" s="3"/>
      <c r="B619" s="4"/>
      <c r="L619" s="4"/>
      <c r="O619" s="4"/>
    </row>
    <row r="620" spans="1:15" ht="15">
      <c r="A620" s="3"/>
      <c r="B620" s="4"/>
      <c r="L620" s="4"/>
      <c r="O620" s="4"/>
    </row>
    <row r="621" spans="1:15" ht="15">
      <c r="A621" s="3"/>
      <c r="B621" s="4"/>
      <c r="L621" s="4"/>
      <c r="O621" s="4"/>
    </row>
    <row r="622" spans="1:15" ht="15">
      <c r="A622" s="3"/>
      <c r="B622" s="4"/>
      <c r="L622" s="4"/>
      <c r="O622" s="4"/>
    </row>
    <row r="623" spans="1:15" ht="15">
      <c r="A623" s="3"/>
      <c r="B623" s="4"/>
      <c r="L623" s="4"/>
      <c r="O623" s="4"/>
    </row>
    <row r="624" spans="1:15" ht="15">
      <c r="A624" s="3"/>
      <c r="B624" s="4"/>
      <c r="L624" s="4"/>
      <c r="O624" s="4"/>
    </row>
    <row r="625" spans="1:15" ht="15">
      <c r="A625" s="3"/>
      <c r="B625" s="4"/>
      <c r="L625" s="4"/>
      <c r="O625" s="4"/>
    </row>
    <row r="626" spans="1:15" ht="15">
      <c r="A626" s="3"/>
      <c r="B626" s="4"/>
      <c r="L626" s="4"/>
      <c r="O626" s="4"/>
    </row>
    <row r="627" spans="1:15" ht="15">
      <c r="A627" s="3"/>
      <c r="B627" s="4"/>
      <c r="L627" s="4"/>
      <c r="O627" s="4"/>
    </row>
    <row r="628" spans="1:15" ht="15">
      <c r="A628" s="3"/>
      <c r="B628" s="4"/>
      <c r="L628" s="4"/>
      <c r="O628" s="4"/>
    </row>
    <row r="629" spans="1:15" ht="15">
      <c r="A629" s="3"/>
      <c r="B629" s="4"/>
      <c r="L629" s="4"/>
      <c r="O629" s="4"/>
    </row>
    <row r="630" spans="1:15" ht="15">
      <c r="A630" s="3"/>
      <c r="B630" s="4"/>
      <c r="L630" s="4"/>
      <c r="O630" s="4"/>
    </row>
    <row r="631" spans="1:15" ht="15">
      <c r="A631" s="3"/>
      <c r="B631" s="4"/>
      <c r="L631" s="4"/>
      <c r="O631" s="4"/>
    </row>
    <row r="632" spans="1:15" ht="15">
      <c r="A632" s="3"/>
      <c r="B632" s="4"/>
      <c r="L632" s="4"/>
      <c r="O632" s="4"/>
    </row>
    <row r="633" spans="1:15" ht="15">
      <c r="A633" s="3"/>
      <c r="B633" s="4"/>
      <c r="L633" s="4"/>
      <c r="O633" s="4"/>
    </row>
    <row r="634" spans="1:15" ht="15">
      <c r="A634" s="3"/>
      <c r="B634" s="4"/>
      <c r="L634" s="4"/>
      <c r="O634" s="4"/>
    </row>
    <row r="635" spans="1:15" ht="15">
      <c r="A635" s="3"/>
      <c r="B635" s="4"/>
      <c r="L635" s="4"/>
      <c r="O635" s="4"/>
    </row>
    <row r="636" spans="1:15" ht="15">
      <c r="A636" s="3"/>
      <c r="B636" s="4"/>
      <c r="L636" s="4"/>
      <c r="O636" s="4"/>
    </row>
  </sheetData>
  <sheetProtection/>
  <autoFilter ref="A4:P272"/>
  <mergeCells count="2">
    <mergeCell ref="A1:L1"/>
    <mergeCell ref="A2:L2"/>
  </mergeCells>
  <printOptions/>
  <pageMargins left="0.4" right="0.25" top="0.5" bottom="0.5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R15" sqref="R15"/>
    </sheetView>
  </sheetViews>
  <sheetFormatPr defaultColWidth="8.66015625" defaultRowHeight="18"/>
  <cols>
    <col min="1" max="1" width="2.91015625" style="3" customWidth="1"/>
    <col min="2" max="2" width="18.16015625" style="4" bestFit="1" customWidth="1"/>
    <col min="3" max="13" width="4.66015625" style="4" customWidth="1"/>
    <col min="14" max="14" width="5.41015625" style="46" customWidth="1"/>
    <col min="15" max="15" width="3.83203125" style="4" bestFit="1" customWidth="1"/>
    <col min="16" max="16" width="4.41015625" style="4" bestFit="1" customWidth="1"/>
    <col min="17" max="17" width="3.91015625" style="4" bestFit="1" customWidth="1"/>
    <col min="18" max="18" width="3.83203125" style="4" bestFit="1" customWidth="1"/>
    <col min="19" max="19" width="4.66015625" style="4" bestFit="1" customWidth="1"/>
    <col min="20" max="16384" width="8.83203125" style="4" customWidth="1"/>
  </cols>
  <sheetData>
    <row r="1" spans="1:20" ht="18" customHeight="1">
      <c r="A1" s="244" t="s">
        <v>330</v>
      </c>
      <c r="B1" s="242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23"/>
      <c r="P1" s="23"/>
      <c r="Q1" s="23"/>
      <c r="R1" s="23"/>
      <c r="S1" s="23"/>
      <c r="T1" s="23"/>
    </row>
    <row r="2" spans="1:20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  <c r="O2" s="25"/>
      <c r="P2" s="25"/>
      <c r="Q2" s="25"/>
      <c r="R2" s="25"/>
      <c r="S2" s="25"/>
      <c r="T2" s="25"/>
    </row>
    <row r="3" spans="1:20" ht="18" customHeight="1">
      <c r="A3" s="171">
        <v>1</v>
      </c>
      <c r="B3" s="172" t="s">
        <v>62</v>
      </c>
      <c r="C3" s="173">
        <v>5</v>
      </c>
      <c r="D3" s="174">
        <v>5.5</v>
      </c>
      <c r="E3" s="175">
        <v>6</v>
      </c>
      <c r="F3" s="173">
        <v>6.25</v>
      </c>
      <c r="G3" s="173">
        <v>7.25</v>
      </c>
      <c r="H3" s="173">
        <v>7</v>
      </c>
      <c r="I3" s="176">
        <f aca="true" t="shared" si="0" ref="I3:I40">IF((F3+G3+H3&lt;&gt;0),(F3+G3+H3)/3,"")</f>
        <v>6.833333333333333</v>
      </c>
      <c r="J3" s="173"/>
      <c r="K3" s="173"/>
      <c r="L3" s="173"/>
      <c r="M3" s="176">
        <f aca="true" t="shared" si="1" ref="M3:M40">IF((J3+K3+L3&lt;&gt;0),(J3+K3+L3)/3,"")</f>
      </c>
      <c r="N3" s="176">
        <f aca="true" t="shared" si="2" ref="N3:N40">C3+D3+E3+F3+G3+H3+J3+K3+L3</f>
        <v>37</v>
      </c>
      <c r="O3" s="23"/>
      <c r="P3" s="23"/>
      <c r="Q3" s="23"/>
      <c r="R3" s="23"/>
      <c r="S3" s="23"/>
      <c r="T3" s="23"/>
    </row>
    <row r="4" spans="1:20" ht="18" customHeight="1">
      <c r="A4" s="171">
        <v>2</v>
      </c>
      <c r="B4" s="172" t="s">
        <v>71</v>
      </c>
      <c r="C4" s="173">
        <v>5.5</v>
      </c>
      <c r="D4" s="174">
        <v>5.75</v>
      </c>
      <c r="E4" s="175">
        <v>5.5</v>
      </c>
      <c r="F4" s="173">
        <v>5</v>
      </c>
      <c r="G4" s="173">
        <v>6.75</v>
      </c>
      <c r="H4" s="173">
        <v>6</v>
      </c>
      <c r="I4" s="176">
        <f t="shared" si="0"/>
        <v>5.916666666666667</v>
      </c>
      <c r="J4" s="173"/>
      <c r="K4" s="173"/>
      <c r="L4" s="173"/>
      <c r="M4" s="176">
        <f t="shared" si="1"/>
      </c>
      <c r="N4" s="176">
        <f t="shared" si="2"/>
        <v>34.5</v>
      </c>
      <c r="O4" s="23"/>
      <c r="P4" s="23"/>
      <c r="Q4" s="23"/>
      <c r="R4" s="23"/>
      <c r="S4" s="23"/>
      <c r="T4" s="23"/>
    </row>
    <row r="5" spans="1:20" ht="18" customHeight="1">
      <c r="A5" s="171">
        <v>3</v>
      </c>
      <c r="B5" s="172" t="s">
        <v>80</v>
      </c>
      <c r="C5" s="173">
        <v>6</v>
      </c>
      <c r="D5" s="174">
        <v>8.5</v>
      </c>
      <c r="E5" s="175">
        <v>4</v>
      </c>
      <c r="F5" s="173">
        <v>3.75</v>
      </c>
      <c r="G5" s="173">
        <v>4</v>
      </c>
      <c r="H5" s="173">
        <v>4.75</v>
      </c>
      <c r="I5" s="176">
        <f t="shared" si="0"/>
        <v>4.166666666666667</v>
      </c>
      <c r="J5" s="173"/>
      <c r="K5" s="173"/>
      <c r="L5" s="173"/>
      <c r="M5" s="176">
        <f t="shared" si="1"/>
      </c>
      <c r="N5" s="176">
        <f t="shared" si="2"/>
        <v>31</v>
      </c>
      <c r="O5" s="23"/>
      <c r="P5" s="23"/>
      <c r="Q5" s="23"/>
      <c r="R5" s="23"/>
      <c r="S5" s="23"/>
      <c r="T5" s="23"/>
    </row>
    <row r="6" spans="1:20" ht="18" customHeight="1">
      <c r="A6" s="171">
        <v>4</v>
      </c>
      <c r="B6" s="172" t="s">
        <v>82</v>
      </c>
      <c r="C6" s="173">
        <v>6.5</v>
      </c>
      <c r="D6" s="174">
        <v>5.5</v>
      </c>
      <c r="E6" s="175">
        <v>7</v>
      </c>
      <c r="F6" s="173">
        <v>6.25</v>
      </c>
      <c r="G6" s="173">
        <v>5.75</v>
      </c>
      <c r="H6" s="173">
        <v>6.25</v>
      </c>
      <c r="I6" s="176">
        <f t="shared" si="0"/>
        <v>6.083333333333333</v>
      </c>
      <c r="J6" s="173"/>
      <c r="K6" s="173"/>
      <c r="L6" s="173"/>
      <c r="M6" s="176">
        <f t="shared" si="1"/>
      </c>
      <c r="N6" s="176">
        <f t="shared" si="2"/>
        <v>37.25</v>
      </c>
      <c r="O6" s="23"/>
      <c r="P6" s="23"/>
      <c r="Q6" s="23"/>
      <c r="R6" s="23"/>
      <c r="S6" s="23"/>
      <c r="T6" s="23"/>
    </row>
    <row r="7" spans="1:20" ht="18" customHeight="1">
      <c r="A7" s="171">
        <v>5</v>
      </c>
      <c r="B7" s="172" t="s">
        <v>83</v>
      </c>
      <c r="C7" s="173">
        <v>7</v>
      </c>
      <c r="D7" s="174">
        <v>7.5</v>
      </c>
      <c r="E7" s="175">
        <v>8</v>
      </c>
      <c r="F7" s="173">
        <v>6.5</v>
      </c>
      <c r="G7" s="173">
        <v>7.25</v>
      </c>
      <c r="H7" s="173">
        <v>7.25</v>
      </c>
      <c r="I7" s="176">
        <f t="shared" si="0"/>
        <v>7</v>
      </c>
      <c r="J7" s="173"/>
      <c r="K7" s="173"/>
      <c r="L7" s="173"/>
      <c r="M7" s="176">
        <f t="shared" si="1"/>
      </c>
      <c r="N7" s="176">
        <f t="shared" si="2"/>
        <v>43.5</v>
      </c>
      <c r="O7" s="23"/>
      <c r="P7" s="23"/>
      <c r="Q7" s="23"/>
      <c r="R7" s="23"/>
      <c r="S7" s="23"/>
      <c r="T7" s="23"/>
    </row>
    <row r="8" spans="1:20" ht="18" customHeight="1">
      <c r="A8" s="171">
        <v>6</v>
      </c>
      <c r="B8" s="172" t="s">
        <v>98</v>
      </c>
      <c r="C8" s="173">
        <v>7</v>
      </c>
      <c r="D8" s="174">
        <v>9.5</v>
      </c>
      <c r="E8" s="175">
        <v>6.5</v>
      </c>
      <c r="F8" s="173">
        <v>8.75</v>
      </c>
      <c r="G8" s="173">
        <v>8.75</v>
      </c>
      <c r="H8" s="173">
        <v>8.25</v>
      </c>
      <c r="I8" s="176">
        <f t="shared" si="0"/>
        <v>8.583333333333334</v>
      </c>
      <c r="J8" s="173"/>
      <c r="K8" s="173"/>
      <c r="L8" s="173"/>
      <c r="M8" s="176">
        <f t="shared" si="1"/>
      </c>
      <c r="N8" s="176">
        <f t="shared" si="2"/>
        <v>48.75</v>
      </c>
      <c r="O8" s="23"/>
      <c r="P8" s="23"/>
      <c r="Q8" s="23"/>
      <c r="R8" s="23"/>
      <c r="S8" s="23"/>
      <c r="T8" s="23"/>
    </row>
    <row r="9" spans="1:20" ht="18" customHeight="1">
      <c r="A9" s="171">
        <v>7</v>
      </c>
      <c r="B9" s="172" t="s">
        <v>115</v>
      </c>
      <c r="C9" s="173">
        <v>4.5</v>
      </c>
      <c r="D9" s="174">
        <v>7.25</v>
      </c>
      <c r="E9" s="175">
        <v>3</v>
      </c>
      <c r="F9" s="173">
        <v>7</v>
      </c>
      <c r="G9" s="173">
        <v>4.75</v>
      </c>
      <c r="H9" s="173">
        <v>5</v>
      </c>
      <c r="I9" s="176">
        <f t="shared" si="0"/>
        <v>5.583333333333333</v>
      </c>
      <c r="J9" s="173"/>
      <c r="K9" s="173"/>
      <c r="L9" s="173"/>
      <c r="M9" s="176">
        <f t="shared" si="1"/>
      </c>
      <c r="N9" s="176">
        <f t="shared" si="2"/>
        <v>31.5</v>
      </c>
      <c r="O9" s="23"/>
      <c r="P9" s="23"/>
      <c r="Q9" s="23"/>
      <c r="R9" s="23"/>
      <c r="S9" s="23"/>
      <c r="T9" s="23"/>
    </row>
    <row r="10" spans="1:20" ht="18" customHeight="1">
      <c r="A10" s="171">
        <v>8</v>
      </c>
      <c r="B10" s="172" t="s">
        <v>120</v>
      </c>
      <c r="C10" s="173">
        <v>6.5</v>
      </c>
      <c r="D10" s="174">
        <v>7.75</v>
      </c>
      <c r="E10" s="175">
        <v>4</v>
      </c>
      <c r="F10" s="173">
        <v>7.5</v>
      </c>
      <c r="G10" s="173">
        <v>5.75</v>
      </c>
      <c r="H10" s="173">
        <v>5.5</v>
      </c>
      <c r="I10" s="176">
        <f t="shared" si="0"/>
        <v>6.25</v>
      </c>
      <c r="J10" s="173"/>
      <c r="K10" s="173"/>
      <c r="L10" s="173"/>
      <c r="M10" s="176">
        <f t="shared" si="1"/>
      </c>
      <c r="N10" s="176">
        <f t="shared" si="2"/>
        <v>37</v>
      </c>
      <c r="O10" s="23"/>
      <c r="P10" s="23"/>
      <c r="Q10" s="23"/>
      <c r="R10" s="23"/>
      <c r="S10" s="23"/>
      <c r="T10" s="23"/>
    </row>
    <row r="11" spans="1:20" ht="18" customHeight="1">
      <c r="A11" s="171">
        <v>9</v>
      </c>
      <c r="B11" s="172" t="s">
        <v>121</v>
      </c>
      <c r="C11" s="173">
        <v>6</v>
      </c>
      <c r="D11" s="174">
        <v>9.25</v>
      </c>
      <c r="E11" s="175">
        <v>4</v>
      </c>
      <c r="F11" s="173">
        <v>6.75</v>
      </c>
      <c r="G11" s="173">
        <v>7.5</v>
      </c>
      <c r="H11" s="173">
        <v>6.75</v>
      </c>
      <c r="I11" s="176">
        <f t="shared" si="0"/>
        <v>7</v>
      </c>
      <c r="J11" s="173"/>
      <c r="K11" s="173"/>
      <c r="L11" s="173"/>
      <c r="M11" s="176">
        <f t="shared" si="1"/>
      </c>
      <c r="N11" s="176">
        <f t="shared" si="2"/>
        <v>40.25</v>
      </c>
      <c r="O11" s="23"/>
      <c r="P11" s="23"/>
      <c r="Q11" s="23"/>
      <c r="R11" s="23"/>
      <c r="S11" s="23"/>
      <c r="T11" s="23"/>
    </row>
    <row r="12" spans="1:20" ht="18" customHeight="1">
      <c r="A12" s="171">
        <v>10</v>
      </c>
      <c r="B12" s="172" t="s">
        <v>124</v>
      </c>
      <c r="C12" s="173">
        <v>6.5</v>
      </c>
      <c r="D12" s="174">
        <v>7.5</v>
      </c>
      <c r="E12" s="175">
        <v>6</v>
      </c>
      <c r="F12" s="173">
        <v>6.75</v>
      </c>
      <c r="G12" s="173">
        <v>4.75</v>
      </c>
      <c r="H12" s="173">
        <v>6.25</v>
      </c>
      <c r="I12" s="176">
        <f t="shared" si="0"/>
        <v>5.916666666666667</v>
      </c>
      <c r="J12" s="173"/>
      <c r="K12" s="173"/>
      <c r="L12" s="173"/>
      <c r="M12" s="176">
        <f t="shared" si="1"/>
      </c>
      <c r="N12" s="176">
        <f t="shared" si="2"/>
        <v>37.75</v>
      </c>
      <c r="O12" s="23"/>
      <c r="P12" s="23"/>
      <c r="Q12" s="23"/>
      <c r="R12" s="23"/>
      <c r="S12" s="23"/>
      <c r="T12" s="23"/>
    </row>
    <row r="13" spans="1:20" ht="18" customHeight="1">
      <c r="A13" s="171">
        <v>11</v>
      </c>
      <c r="B13" s="172" t="s">
        <v>125</v>
      </c>
      <c r="C13" s="173">
        <v>5.5</v>
      </c>
      <c r="D13" s="174">
        <v>7.25</v>
      </c>
      <c r="E13" s="175">
        <v>5.5</v>
      </c>
      <c r="F13" s="173">
        <v>5.25</v>
      </c>
      <c r="G13" s="173">
        <v>5.25</v>
      </c>
      <c r="H13" s="173">
        <v>6.5</v>
      </c>
      <c r="I13" s="176">
        <f t="shared" si="0"/>
        <v>5.666666666666667</v>
      </c>
      <c r="J13" s="173"/>
      <c r="K13" s="173"/>
      <c r="L13" s="173"/>
      <c r="M13" s="176">
        <f t="shared" si="1"/>
      </c>
      <c r="N13" s="176">
        <f t="shared" si="2"/>
        <v>35.25</v>
      </c>
      <c r="O13" s="23"/>
      <c r="P13" s="23"/>
      <c r="Q13" s="23"/>
      <c r="R13" s="23"/>
      <c r="S13" s="23"/>
      <c r="T13" s="23"/>
    </row>
    <row r="14" spans="1:20" s="40" customFormat="1" ht="18" customHeight="1">
      <c r="A14" s="171">
        <v>12</v>
      </c>
      <c r="B14" s="172" t="s">
        <v>134</v>
      </c>
      <c r="C14" s="173">
        <v>7.5</v>
      </c>
      <c r="D14" s="174">
        <v>8.25</v>
      </c>
      <c r="E14" s="175">
        <v>5.5</v>
      </c>
      <c r="F14" s="173">
        <v>6.25</v>
      </c>
      <c r="G14" s="173">
        <v>7.75</v>
      </c>
      <c r="H14" s="173">
        <v>6.75</v>
      </c>
      <c r="I14" s="176">
        <f t="shared" si="0"/>
        <v>6.916666666666667</v>
      </c>
      <c r="J14" s="173"/>
      <c r="K14" s="173"/>
      <c r="L14" s="173"/>
      <c r="M14" s="176">
        <f t="shared" si="1"/>
      </c>
      <c r="N14" s="176">
        <f t="shared" si="2"/>
        <v>42</v>
      </c>
      <c r="O14" s="39"/>
      <c r="P14" s="39"/>
      <c r="Q14" s="39"/>
      <c r="R14" s="39"/>
      <c r="S14" s="39"/>
      <c r="T14" s="39"/>
    </row>
    <row r="15" spans="1:20" ht="18" customHeight="1">
      <c r="A15" s="171">
        <v>13</v>
      </c>
      <c r="B15" s="172" t="s">
        <v>135</v>
      </c>
      <c r="C15" s="173">
        <v>7.5</v>
      </c>
      <c r="D15" s="174">
        <v>7.5</v>
      </c>
      <c r="E15" s="175">
        <v>3</v>
      </c>
      <c r="F15" s="173">
        <v>6.25</v>
      </c>
      <c r="G15" s="173">
        <v>4.5</v>
      </c>
      <c r="H15" s="173">
        <v>5.5</v>
      </c>
      <c r="I15" s="176">
        <f t="shared" si="0"/>
        <v>5.416666666666667</v>
      </c>
      <c r="J15" s="173"/>
      <c r="K15" s="173"/>
      <c r="L15" s="173"/>
      <c r="M15" s="176">
        <f t="shared" si="1"/>
      </c>
      <c r="N15" s="176">
        <f t="shared" si="2"/>
        <v>34.25</v>
      </c>
      <c r="O15" s="23"/>
      <c r="P15" s="23"/>
      <c r="Q15" s="23"/>
      <c r="R15" s="23"/>
      <c r="S15" s="23"/>
      <c r="T15" s="23"/>
    </row>
    <row r="16" spans="1:20" ht="18" customHeight="1">
      <c r="A16" s="171">
        <v>14</v>
      </c>
      <c r="B16" s="172" t="s">
        <v>148</v>
      </c>
      <c r="C16" s="173">
        <v>6.5</v>
      </c>
      <c r="D16" s="174">
        <v>7.5</v>
      </c>
      <c r="E16" s="175">
        <v>6</v>
      </c>
      <c r="F16" s="173">
        <v>6</v>
      </c>
      <c r="G16" s="173">
        <v>5.25</v>
      </c>
      <c r="H16" s="173">
        <v>4.75</v>
      </c>
      <c r="I16" s="176">
        <f t="shared" si="0"/>
        <v>5.333333333333333</v>
      </c>
      <c r="J16" s="173"/>
      <c r="K16" s="173"/>
      <c r="L16" s="173"/>
      <c r="M16" s="176">
        <f t="shared" si="1"/>
      </c>
      <c r="N16" s="176">
        <f t="shared" si="2"/>
        <v>36</v>
      </c>
      <c r="O16" s="23"/>
      <c r="P16" s="23"/>
      <c r="Q16" s="23"/>
      <c r="R16" s="23"/>
      <c r="S16" s="23"/>
      <c r="T16" s="23"/>
    </row>
    <row r="17" spans="1:20" ht="18" customHeight="1">
      <c r="A17" s="171">
        <v>15</v>
      </c>
      <c r="B17" s="172" t="s">
        <v>149</v>
      </c>
      <c r="C17" s="173">
        <v>7</v>
      </c>
      <c r="D17" s="174">
        <v>9</v>
      </c>
      <c r="E17" s="175">
        <v>6</v>
      </c>
      <c r="F17" s="173">
        <v>8</v>
      </c>
      <c r="G17" s="173">
        <v>6.75</v>
      </c>
      <c r="H17" s="173">
        <v>7</v>
      </c>
      <c r="I17" s="176">
        <f t="shared" si="0"/>
        <v>7.25</v>
      </c>
      <c r="J17" s="173"/>
      <c r="K17" s="173"/>
      <c r="L17" s="173"/>
      <c r="M17" s="176">
        <f t="shared" si="1"/>
      </c>
      <c r="N17" s="176">
        <f t="shared" si="2"/>
        <v>43.75</v>
      </c>
      <c r="O17" s="23"/>
      <c r="P17" s="23"/>
      <c r="Q17" s="23"/>
      <c r="R17" s="23"/>
      <c r="S17" s="23"/>
      <c r="T17" s="23"/>
    </row>
    <row r="18" spans="1:20" ht="18" customHeight="1">
      <c r="A18" s="171">
        <v>16</v>
      </c>
      <c r="B18" s="172" t="s">
        <v>161</v>
      </c>
      <c r="C18" s="173">
        <v>7</v>
      </c>
      <c r="D18" s="174">
        <v>9.5</v>
      </c>
      <c r="E18" s="175">
        <v>8</v>
      </c>
      <c r="F18" s="173">
        <v>7.5</v>
      </c>
      <c r="G18" s="173">
        <v>8.25</v>
      </c>
      <c r="H18" s="173">
        <v>8.75</v>
      </c>
      <c r="I18" s="176">
        <f t="shared" si="0"/>
        <v>8.166666666666666</v>
      </c>
      <c r="J18" s="173"/>
      <c r="K18" s="173"/>
      <c r="L18" s="173"/>
      <c r="M18" s="176">
        <f t="shared" si="1"/>
      </c>
      <c r="N18" s="176">
        <f t="shared" si="2"/>
        <v>49</v>
      </c>
      <c r="O18" s="23"/>
      <c r="P18" s="23"/>
      <c r="Q18" s="23"/>
      <c r="R18" s="23"/>
      <c r="S18" s="23"/>
      <c r="T18" s="23"/>
    </row>
    <row r="19" spans="1:20" ht="18" customHeight="1">
      <c r="A19" s="171">
        <v>17</v>
      </c>
      <c r="B19" s="172" t="s">
        <v>163</v>
      </c>
      <c r="C19" s="173">
        <v>7</v>
      </c>
      <c r="D19" s="174">
        <v>7.5</v>
      </c>
      <c r="E19" s="175">
        <v>3</v>
      </c>
      <c r="F19" s="173">
        <v>7.75</v>
      </c>
      <c r="G19" s="173">
        <v>6.75</v>
      </c>
      <c r="H19" s="173">
        <v>4.5</v>
      </c>
      <c r="I19" s="176">
        <f t="shared" si="0"/>
        <v>6.333333333333333</v>
      </c>
      <c r="J19" s="173"/>
      <c r="K19" s="173"/>
      <c r="L19" s="173"/>
      <c r="M19" s="176">
        <f t="shared" si="1"/>
      </c>
      <c r="N19" s="176">
        <f t="shared" si="2"/>
        <v>36.5</v>
      </c>
      <c r="O19" s="23"/>
      <c r="P19" s="23"/>
      <c r="Q19" s="23"/>
      <c r="R19" s="23"/>
      <c r="S19" s="23"/>
      <c r="T19" s="23"/>
    </row>
    <row r="20" spans="1:20" ht="18" customHeight="1">
      <c r="A20" s="171">
        <v>18</v>
      </c>
      <c r="B20" s="172" t="s">
        <v>167</v>
      </c>
      <c r="C20" s="173">
        <v>6</v>
      </c>
      <c r="D20" s="174">
        <v>6.5</v>
      </c>
      <c r="E20" s="175">
        <v>2.5</v>
      </c>
      <c r="F20" s="173">
        <v>6.5</v>
      </c>
      <c r="G20" s="173">
        <v>6</v>
      </c>
      <c r="H20" s="173">
        <v>3</v>
      </c>
      <c r="I20" s="176">
        <f t="shared" si="0"/>
        <v>5.166666666666667</v>
      </c>
      <c r="J20" s="173"/>
      <c r="K20" s="173"/>
      <c r="L20" s="173"/>
      <c r="M20" s="176">
        <f t="shared" si="1"/>
      </c>
      <c r="N20" s="176">
        <f t="shared" si="2"/>
        <v>30.5</v>
      </c>
      <c r="O20" s="23"/>
      <c r="P20" s="23"/>
      <c r="Q20" s="23"/>
      <c r="R20" s="23"/>
      <c r="S20" s="23"/>
      <c r="T20" s="23"/>
    </row>
    <row r="21" spans="1:20" ht="18" customHeight="1">
      <c r="A21" s="171">
        <v>19</v>
      </c>
      <c r="B21" s="172" t="s">
        <v>175</v>
      </c>
      <c r="C21" s="173">
        <v>7</v>
      </c>
      <c r="D21" s="174">
        <v>8.25</v>
      </c>
      <c r="E21" s="175">
        <v>6</v>
      </c>
      <c r="F21" s="173">
        <v>7</v>
      </c>
      <c r="G21" s="173">
        <v>7.25</v>
      </c>
      <c r="H21" s="173">
        <v>7</v>
      </c>
      <c r="I21" s="176">
        <f t="shared" si="0"/>
        <v>7.083333333333333</v>
      </c>
      <c r="J21" s="173"/>
      <c r="K21" s="173"/>
      <c r="L21" s="173"/>
      <c r="M21" s="176">
        <f t="shared" si="1"/>
      </c>
      <c r="N21" s="176">
        <f t="shared" si="2"/>
        <v>42.5</v>
      </c>
      <c r="O21" s="23"/>
      <c r="P21" s="23"/>
      <c r="Q21" s="23"/>
      <c r="R21" s="23"/>
      <c r="S21" s="23"/>
      <c r="T21" s="23"/>
    </row>
    <row r="22" spans="1:20" ht="18" customHeight="1">
      <c r="A22" s="171">
        <v>20</v>
      </c>
      <c r="B22" s="172" t="s">
        <v>181</v>
      </c>
      <c r="C22" s="173">
        <v>6</v>
      </c>
      <c r="D22" s="174">
        <v>7.5</v>
      </c>
      <c r="E22" s="175">
        <v>6</v>
      </c>
      <c r="F22" s="173">
        <v>6</v>
      </c>
      <c r="G22" s="173">
        <v>5</v>
      </c>
      <c r="H22" s="173">
        <v>6.5</v>
      </c>
      <c r="I22" s="176">
        <f t="shared" si="0"/>
        <v>5.833333333333333</v>
      </c>
      <c r="J22" s="173"/>
      <c r="K22" s="173"/>
      <c r="L22" s="173"/>
      <c r="M22" s="176">
        <f t="shared" si="1"/>
      </c>
      <c r="N22" s="176">
        <f t="shared" si="2"/>
        <v>37</v>
      </c>
      <c r="O22" s="23"/>
      <c r="P22" s="23"/>
      <c r="Q22" s="23"/>
      <c r="R22" s="23"/>
      <c r="S22" s="23"/>
      <c r="T22" s="23"/>
    </row>
    <row r="23" spans="1:20" ht="18" customHeight="1">
      <c r="A23" s="171">
        <v>21</v>
      </c>
      <c r="B23" s="172" t="s">
        <v>202</v>
      </c>
      <c r="C23" s="173">
        <v>5</v>
      </c>
      <c r="D23" s="174">
        <v>6.5</v>
      </c>
      <c r="E23" s="175">
        <v>5</v>
      </c>
      <c r="F23" s="173"/>
      <c r="G23" s="173"/>
      <c r="H23" s="173"/>
      <c r="I23" s="176">
        <f t="shared" si="0"/>
      </c>
      <c r="J23" s="173">
        <v>4.5</v>
      </c>
      <c r="K23" s="173">
        <v>4.75</v>
      </c>
      <c r="L23" s="173">
        <v>9</v>
      </c>
      <c r="M23" s="176">
        <f t="shared" si="1"/>
        <v>6.083333333333333</v>
      </c>
      <c r="N23" s="176">
        <f t="shared" si="2"/>
        <v>34.75</v>
      </c>
      <c r="O23" s="23"/>
      <c r="P23" s="23"/>
      <c r="Q23" s="23"/>
      <c r="R23" s="23"/>
      <c r="S23" s="23"/>
      <c r="T23" s="23"/>
    </row>
    <row r="24" spans="1:20" ht="18" customHeight="1">
      <c r="A24" s="171">
        <v>22</v>
      </c>
      <c r="B24" s="172" t="s">
        <v>204</v>
      </c>
      <c r="C24" s="173">
        <v>5.25</v>
      </c>
      <c r="D24" s="174">
        <v>8</v>
      </c>
      <c r="E24" s="175">
        <v>4</v>
      </c>
      <c r="F24" s="173">
        <v>7.25</v>
      </c>
      <c r="G24" s="173">
        <v>6.5</v>
      </c>
      <c r="H24" s="173">
        <v>4.5</v>
      </c>
      <c r="I24" s="176">
        <f t="shared" si="0"/>
        <v>6.083333333333333</v>
      </c>
      <c r="J24" s="173"/>
      <c r="K24" s="173"/>
      <c r="L24" s="173"/>
      <c r="M24" s="176">
        <f t="shared" si="1"/>
      </c>
      <c r="N24" s="176">
        <f t="shared" si="2"/>
        <v>35.5</v>
      </c>
      <c r="O24" s="23"/>
      <c r="P24" s="23"/>
      <c r="Q24" s="23"/>
      <c r="R24" s="23"/>
      <c r="S24" s="23"/>
      <c r="T24" s="23"/>
    </row>
    <row r="25" spans="1:20" ht="18" customHeight="1">
      <c r="A25" s="171">
        <v>23</v>
      </c>
      <c r="B25" s="172" t="s">
        <v>224</v>
      </c>
      <c r="C25" s="173">
        <v>4.5</v>
      </c>
      <c r="D25" s="174">
        <v>7.5</v>
      </c>
      <c r="E25" s="175">
        <v>3</v>
      </c>
      <c r="F25" s="173">
        <v>7.5</v>
      </c>
      <c r="G25" s="173">
        <v>6.5</v>
      </c>
      <c r="H25" s="173">
        <v>6</v>
      </c>
      <c r="I25" s="176">
        <f t="shared" si="0"/>
        <v>6.666666666666667</v>
      </c>
      <c r="J25" s="173"/>
      <c r="K25" s="173"/>
      <c r="L25" s="173"/>
      <c r="M25" s="176">
        <f t="shared" si="1"/>
      </c>
      <c r="N25" s="176">
        <f t="shared" si="2"/>
        <v>35</v>
      </c>
      <c r="O25" s="23"/>
      <c r="P25" s="23"/>
      <c r="Q25" s="23"/>
      <c r="R25" s="23"/>
      <c r="S25" s="23"/>
      <c r="T25" s="23"/>
    </row>
    <row r="26" spans="1:20" ht="18" customHeight="1">
      <c r="A26" s="171">
        <v>24</v>
      </c>
      <c r="B26" s="172" t="s">
        <v>231</v>
      </c>
      <c r="C26" s="173">
        <v>3.5</v>
      </c>
      <c r="D26" s="174">
        <v>2.5</v>
      </c>
      <c r="E26" s="175">
        <v>7</v>
      </c>
      <c r="F26" s="173"/>
      <c r="G26" s="173"/>
      <c r="H26" s="173"/>
      <c r="I26" s="176">
        <f t="shared" si="0"/>
      </c>
      <c r="J26" s="173">
        <v>4.25</v>
      </c>
      <c r="K26" s="173">
        <v>4</v>
      </c>
      <c r="L26" s="173">
        <v>8</v>
      </c>
      <c r="M26" s="176">
        <f t="shared" si="1"/>
        <v>5.416666666666667</v>
      </c>
      <c r="N26" s="176">
        <f t="shared" si="2"/>
        <v>29.25</v>
      </c>
      <c r="O26" s="23"/>
      <c r="P26" s="23"/>
      <c r="Q26" s="23"/>
      <c r="R26" s="23"/>
      <c r="S26" s="23"/>
      <c r="T26" s="23"/>
    </row>
    <row r="27" spans="1:20" ht="18" customHeight="1">
      <c r="A27" s="171">
        <v>25</v>
      </c>
      <c r="B27" s="172" t="s">
        <v>233</v>
      </c>
      <c r="C27" s="173">
        <v>6</v>
      </c>
      <c r="D27" s="174">
        <v>7.75</v>
      </c>
      <c r="E27" s="175">
        <v>5</v>
      </c>
      <c r="F27" s="173">
        <v>5</v>
      </c>
      <c r="G27" s="173">
        <v>6.75</v>
      </c>
      <c r="H27" s="173">
        <v>5.5</v>
      </c>
      <c r="I27" s="176">
        <f t="shared" si="0"/>
        <v>5.75</v>
      </c>
      <c r="J27" s="173"/>
      <c r="K27" s="173"/>
      <c r="L27" s="173"/>
      <c r="M27" s="176">
        <f t="shared" si="1"/>
      </c>
      <c r="N27" s="176">
        <f t="shared" si="2"/>
        <v>36</v>
      </c>
      <c r="O27" s="23"/>
      <c r="P27" s="23"/>
      <c r="Q27" s="23"/>
      <c r="R27" s="23"/>
      <c r="S27" s="23"/>
      <c r="T27" s="23"/>
    </row>
    <row r="28" spans="1:20" ht="18" customHeight="1">
      <c r="A28" s="171">
        <v>26</v>
      </c>
      <c r="B28" s="172" t="s">
        <v>234</v>
      </c>
      <c r="C28" s="173">
        <v>5.5</v>
      </c>
      <c r="D28" s="174">
        <v>5.5</v>
      </c>
      <c r="E28" s="175">
        <v>5</v>
      </c>
      <c r="F28" s="173">
        <v>4.75</v>
      </c>
      <c r="G28" s="173">
        <v>5</v>
      </c>
      <c r="H28" s="173">
        <v>4</v>
      </c>
      <c r="I28" s="176">
        <f t="shared" si="0"/>
        <v>4.583333333333333</v>
      </c>
      <c r="J28" s="173"/>
      <c r="K28" s="173"/>
      <c r="L28" s="173"/>
      <c r="M28" s="176">
        <f t="shared" si="1"/>
      </c>
      <c r="N28" s="176">
        <f t="shared" si="2"/>
        <v>29.75</v>
      </c>
      <c r="O28" s="23"/>
      <c r="P28" s="23"/>
      <c r="Q28" s="23"/>
      <c r="R28" s="23"/>
      <c r="S28" s="23"/>
      <c r="T28" s="23"/>
    </row>
    <row r="29" spans="1:20" ht="18" customHeight="1">
      <c r="A29" s="171">
        <v>27</v>
      </c>
      <c r="B29" s="172" t="s">
        <v>237</v>
      </c>
      <c r="C29" s="173">
        <v>6</v>
      </c>
      <c r="D29" s="174">
        <v>3.5</v>
      </c>
      <c r="E29" s="175">
        <v>3</v>
      </c>
      <c r="F29" s="173"/>
      <c r="G29" s="173"/>
      <c r="H29" s="173"/>
      <c r="I29" s="176">
        <f t="shared" si="0"/>
      </c>
      <c r="J29" s="173">
        <v>5.25</v>
      </c>
      <c r="K29" s="173">
        <v>6</v>
      </c>
      <c r="L29" s="173">
        <v>7.75</v>
      </c>
      <c r="M29" s="176">
        <f t="shared" si="1"/>
        <v>6.333333333333333</v>
      </c>
      <c r="N29" s="176">
        <f t="shared" si="2"/>
        <v>31.5</v>
      </c>
      <c r="O29" s="23"/>
      <c r="P29" s="23"/>
      <c r="Q29" s="23"/>
      <c r="R29" s="23"/>
      <c r="S29" s="23"/>
      <c r="T29" s="23"/>
    </row>
    <row r="30" spans="1:20" ht="18" customHeight="1">
      <c r="A30" s="171">
        <v>28</v>
      </c>
      <c r="B30" s="172" t="s">
        <v>238</v>
      </c>
      <c r="C30" s="173">
        <v>5</v>
      </c>
      <c r="D30" s="174">
        <v>8.5</v>
      </c>
      <c r="E30" s="175">
        <v>5</v>
      </c>
      <c r="F30" s="173">
        <v>7.5</v>
      </c>
      <c r="G30" s="173">
        <v>8</v>
      </c>
      <c r="H30" s="173">
        <v>7</v>
      </c>
      <c r="I30" s="176">
        <f t="shared" si="0"/>
        <v>7.5</v>
      </c>
      <c r="J30" s="173"/>
      <c r="K30" s="173"/>
      <c r="L30" s="173"/>
      <c r="M30" s="176">
        <f t="shared" si="1"/>
      </c>
      <c r="N30" s="176">
        <f t="shared" si="2"/>
        <v>41</v>
      </c>
      <c r="O30" s="23"/>
      <c r="P30" s="23"/>
      <c r="Q30" s="23"/>
      <c r="R30" s="23"/>
      <c r="S30" s="23"/>
      <c r="T30" s="23"/>
    </row>
    <row r="31" spans="1:20" ht="18" customHeight="1">
      <c r="A31" s="171">
        <v>29</v>
      </c>
      <c r="B31" s="172" t="s">
        <v>255</v>
      </c>
      <c r="C31" s="173">
        <v>6</v>
      </c>
      <c r="D31" s="174">
        <v>5.5</v>
      </c>
      <c r="E31" s="175">
        <v>5</v>
      </c>
      <c r="F31" s="173">
        <v>4.25</v>
      </c>
      <c r="G31" s="173">
        <v>5.5</v>
      </c>
      <c r="H31" s="173">
        <v>4.75</v>
      </c>
      <c r="I31" s="176">
        <f t="shared" si="0"/>
        <v>4.833333333333333</v>
      </c>
      <c r="J31" s="173"/>
      <c r="K31" s="173"/>
      <c r="L31" s="173"/>
      <c r="M31" s="176">
        <f t="shared" si="1"/>
      </c>
      <c r="N31" s="176">
        <f t="shared" si="2"/>
        <v>31</v>
      </c>
      <c r="O31" s="23"/>
      <c r="P31" s="23"/>
      <c r="Q31" s="23"/>
      <c r="R31" s="23"/>
      <c r="S31" s="23"/>
      <c r="T31" s="23"/>
    </row>
    <row r="32" spans="1:20" ht="18" customHeight="1">
      <c r="A32" s="171">
        <v>30</v>
      </c>
      <c r="B32" s="172" t="s">
        <v>256</v>
      </c>
      <c r="C32" s="173">
        <v>5.5</v>
      </c>
      <c r="D32" s="174">
        <v>8.5</v>
      </c>
      <c r="E32" s="175">
        <v>4.5</v>
      </c>
      <c r="F32" s="173">
        <v>7.5</v>
      </c>
      <c r="G32" s="173">
        <v>9.25</v>
      </c>
      <c r="H32" s="173">
        <v>0</v>
      </c>
      <c r="I32" s="176">
        <f t="shared" si="0"/>
        <v>5.583333333333333</v>
      </c>
      <c r="J32" s="173"/>
      <c r="K32" s="173"/>
      <c r="L32" s="173"/>
      <c r="M32" s="176">
        <f t="shared" si="1"/>
      </c>
      <c r="N32" s="176">
        <f t="shared" si="2"/>
        <v>35.25</v>
      </c>
      <c r="O32" s="23"/>
      <c r="P32" s="23"/>
      <c r="Q32" s="23"/>
      <c r="R32" s="23"/>
      <c r="S32" s="23"/>
      <c r="T32" s="23"/>
    </row>
    <row r="33" spans="1:20" ht="18" customHeight="1">
      <c r="A33" s="171">
        <v>31</v>
      </c>
      <c r="B33" s="172" t="s">
        <v>257</v>
      </c>
      <c r="C33" s="173">
        <v>3.5</v>
      </c>
      <c r="D33" s="174">
        <v>6.5</v>
      </c>
      <c r="E33" s="175">
        <v>2.5</v>
      </c>
      <c r="F33" s="173">
        <v>7</v>
      </c>
      <c r="G33" s="173">
        <v>7.25</v>
      </c>
      <c r="H33" s="173">
        <v>6</v>
      </c>
      <c r="I33" s="176">
        <f t="shared" si="0"/>
        <v>6.75</v>
      </c>
      <c r="J33" s="173"/>
      <c r="K33" s="173"/>
      <c r="L33" s="173"/>
      <c r="M33" s="176">
        <f t="shared" si="1"/>
      </c>
      <c r="N33" s="176">
        <f t="shared" si="2"/>
        <v>32.75</v>
      </c>
      <c r="O33" s="23"/>
      <c r="P33" s="23"/>
      <c r="Q33" s="23"/>
      <c r="R33" s="23"/>
      <c r="S33" s="23"/>
      <c r="T33" s="23"/>
    </row>
    <row r="34" spans="1:20" ht="18" customHeight="1">
      <c r="A34" s="171">
        <v>32</v>
      </c>
      <c r="B34" s="172" t="s">
        <v>277</v>
      </c>
      <c r="C34" s="173">
        <v>5.5</v>
      </c>
      <c r="D34" s="174">
        <v>8</v>
      </c>
      <c r="E34" s="175">
        <v>4</v>
      </c>
      <c r="F34" s="173">
        <v>7.5</v>
      </c>
      <c r="G34" s="173">
        <v>7</v>
      </c>
      <c r="H34" s="173">
        <v>5.75</v>
      </c>
      <c r="I34" s="176">
        <f t="shared" si="0"/>
        <v>6.75</v>
      </c>
      <c r="J34" s="173"/>
      <c r="K34" s="173"/>
      <c r="L34" s="173"/>
      <c r="M34" s="176">
        <f t="shared" si="1"/>
      </c>
      <c r="N34" s="176">
        <f t="shared" si="2"/>
        <v>37.75</v>
      </c>
      <c r="O34" s="23"/>
      <c r="P34" s="23"/>
      <c r="Q34" s="23"/>
      <c r="R34" s="23"/>
      <c r="S34" s="23"/>
      <c r="T34" s="23"/>
    </row>
    <row r="35" spans="1:20" ht="18" customHeight="1">
      <c r="A35" s="171">
        <v>33</v>
      </c>
      <c r="B35" s="172" t="s">
        <v>284</v>
      </c>
      <c r="C35" s="173">
        <v>5</v>
      </c>
      <c r="D35" s="174">
        <v>6.75</v>
      </c>
      <c r="E35" s="175">
        <v>3.5</v>
      </c>
      <c r="F35" s="173">
        <v>6</v>
      </c>
      <c r="G35" s="173">
        <v>7</v>
      </c>
      <c r="H35" s="173">
        <v>5.25</v>
      </c>
      <c r="I35" s="176">
        <f t="shared" si="0"/>
        <v>6.083333333333333</v>
      </c>
      <c r="J35" s="173"/>
      <c r="K35" s="173"/>
      <c r="L35" s="173"/>
      <c r="M35" s="176">
        <f t="shared" si="1"/>
      </c>
      <c r="N35" s="176">
        <f t="shared" si="2"/>
        <v>33.5</v>
      </c>
      <c r="O35" s="23"/>
      <c r="P35" s="23"/>
      <c r="Q35" s="23"/>
      <c r="R35" s="23"/>
      <c r="S35" s="23"/>
      <c r="T35" s="23"/>
    </row>
    <row r="36" spans="1:20" ht="18" customHeight="1">
      <c r="A36" s="171">
        <v>34</v>
      </c>
      <c r="B36" s="172" t="s">
        <v>286</v>
      </c>
      <c r="C36" s="173">
        <v>7</v>
      </c>
      <c r="D36" s="174">
        <v>8.75</v>
      </c>
      <c r="E36" s="175">
        <v>6</v>
      </c>
      <c r="F36" s="173">
        <v>7.75</v>
      </c>
      <c r="G36" s="173">
        <v>8</v>
      </c>
      <c r="H36" s="173">
        <v>7.75</v>
      </c>
      <c r="I36" s="176">
        <f t="shared" si="0"/>
        <v>7.833333333333333</v>
      </c>
      <c r="J36" s="173"/>
      <c r="K36" s="173"/>
      <c r="L36" s="173"/>
      <c r="M36" s="176">
        <f t="shared" si="1"/>
      </c>
      <c r="N36" s="176">
        <f t="shared" si="2"/>
        <v>45.25</v>
      </c>
      <c r="O36" s="23"/>
      <c r="P36" s="23"/>
      <c r="Q36" s="23"/>
      <c r="R36" s="23"/>
      <c r="S36" s="23"/>
      <c r="T36" s="23"/>
    </row>
    <row r="37" spans="1:20" ht="18" customHeight="1">
      <c r="A37" s="171">
        <v>35</v>
      </c>
      <c r="B37" s="172" t="s">
        <v>287</v>
      </c>
      <c r="C37" s="173">
        <v>6.5</v>
      </c>
      <c r="D37" s="174">
        <v>7</v>
      </c>
      <c r="E37" s="175">
        <v>5</v>
      </c>
      <c r="F37" s="173">
        <v>7.5</v>
      </c>
      <c r="G37" s="173">
        <v>7.5</v>
      </c>
      <c r="H37" s="173">
        <v>6.25</v>
      </c>
      <c r="I37" s="176">
        <f t="shared" si="0"/>
        <v>7.083333333333333</v>
      </c>
      <c r="J37" s="173"/>
      <c r="K37" s="173"/>
      <c r="L37" s="173"/>
      <c r="M37" s="176">
        <f t="shared" si="1"/>
      </c>
      <c r="N37" s="176">
        <f t="shared" si="2"/>
        <v>39.75</v>
      </c>
      <c r="O37" s="23"/>
      <c r="P37" s="23"/>
      <c r="Q37" s="23"/>
      <c r="R37" s="23"/>
      <c r="S37" s="23"/>
      <c r="T37" s="23"/>
    </row>
    <row r="38" spans="1:20" ht="18" customHeight="1">
      <c r="A38" s="171">
        <v>36</v>
      </c>
      <c r="B38" s="172" t="s">
        <v>303</v>
      </c>
      <c r="C38" s="173">
        <v>5</v>
      </c>
      <c r="D38" s="174">
        <v>5.5</v>
      </c>
      <c r="E38" s="175">
        <v>5</v>
      </c>
      <c r="F38" s="173"/>
      <c r="G38" s="173"/>
      <c r="H38" s="173"/>
      <c r="I38" s="176">
        <f t="shared" si="0"/>
      </c>
      <c r="J38" s="173">
        <v>5</v>
      </c>
      <c r="K38" s="173">
        <v>4.5</v>
      </c>
      <c r="L38" s="173">
        <v>7.25</v>
      </c>
      <c r="M38" s="176">
        <f t="shared" si="1"/>
        <v>5.583333333333333</v>
      </c>
      <c r="N38" s="176">
        <f t="shared" si="2"/>
        <v>32.25</v>
      </c>
      <c r="O38" s="23"/>
      <c r="P38" s="23"/>
      <c r="Q38" s="23"/>
      <c r="R38" s="23"/>
      <c r="S38" s="23"/>
      <c r="T38" s="23"/>
    </row>
    <row r="39" spans="1:20" ht="18" customHeight="1">
      <c r="A39" s="171">
        <v>37</v>
      </c>
      <c r="B39" s="172" t="s">
        <v>304</v>
      </c>
      <c r="C39" s="173">
        <v>5</v>
      </c>
      <c r="D39" s="174">
        <v>8</v>
      </c>
      <c r="E39" s="175">
        <v>3.5</v>
      </c>
      <c r="F39" s="173">
        <v>8</v>
      </c>
      <c r="G39" s="173">
        <v>6.75</v>
      </c>
      <c r="H39" s="173">
        <v>4.5</v>
      </c>
      <c r="I39" s="176">
        <f t="shared" si="0"/>
        <v>6.416666666666667</v>
      </c>
      <c r="J39" s="173"/>
      <c r="K39" s="173"/>
      <c r="L39" s="173"/>
      <c r="M39" s="176">
        <f t="shared" si="1"/>
      </c>
      <c r="N39" s="176">
        <f t="shared" si="2"/>
        <v>35.75</v>
      </c>
      <c r="O39" s="23"/>
      <c r="P39" s="23"/>
      <c r="Q39" s="23"/>
      <c r="R39" s="23"/>
      <c r="S39" s="23"/>
      <c r="T39" s="23"/>
    </row>
    <row r="40" spans="1:20" ht="18" customHeight="1">
      <c r="A40" s="171">
        <v>38</v>
      </c>
      <c r="B40" s="172" t="s">
        <v>308</v>
      </c>
      <c r="C40" s="173">
        <v>5</v>
      </c>
      <c r="D40" s="174">
        <v>6</v>
      </c>
      <c r="E40" s="175">
        <v>3</v>
      </c>
      <c r="F40" s="173">
        <v>5.25</v>
      </c>
      <c r="G40" s="173">
        <v>7.25</v>
      </c>
      <c r="H40" s="173">
        <v>4.75</v>
      </c>
      <c r="I40" s="176">
        <f t="shared" si="0"/>
        <v>5.75</v>
      </c>
      <c r="J40" s="173"/>
      <c r="K40" s="173"/>
      <c r="L40" s="173"/>
      <c r="M40" s="176">
        <f t="shared" si="1"/>
      </c>
      <c r="N40" s="176">
        <f t="shared" si="2"/>
        <v>31.25</v>
      </c>
      <c r="O40" s="23"/>
      <c r="P40" s="23"/>
      <c r="Q40" s="23"/>
      <c r="R40" s="23"/>
      <c r="S40" s="23"/>
      <c r="T40" s="23"/>
    </row>
    <row r="41" spans="1:20" s="27" customFormat="1" ht="18" customHeight="1">
      <c r="A41" s="171"/>
      <c r="B41" s="49"/>
      <c r="C41" s="76"/>
      <c r="D41" s="76"/>
      <c r="E41" s="76"/>
      <c r="F41" s="76"/>
      <c r="G41" s="76"/>
      <c r="H41" s="76"/>
      <c r="I41" s="80">
        <f>IF((F41+G41+H41&lt;&gt;0),(F41+G41+H41)/3,"")</f>
      </c>
      <c r="J41" s="76"/>
      <c r="K41" s="76"/>
      <c r="L41" s="76"/>
      <c r="M41" s="80">
        <f>IF((J41+K41+L41&lt;&gt;0),(J41+K41+L41)/3,"")</f>
      </c>
      <c r="N41" s="80"/>
      <c r="O41" s="26"/>
      <c r="P41" s="26"/>
      <c r="Q41" s="26"/>
      <c r="R41" s="26"/>
      <c r="S41" s="26"/>
      <c r="T41" s="26"/>
    </row>
    <row r="42" spans="1:20" ht="18" customHeight="1">
      <c r="A42" s="171"/>
      <c r="B42" s="49"/>
      <c r="C42" s="76"/>
      <c r="D42" s="76"/>
      <c r="E42" s="76"/>
      <c r="F42" s="76"/>
      <c r="G42" s="76"/>
      <c r="H42" s="76"/>
      <c r="I42" s="80">
        <f>IF((F42+G42+H42&lt;&gt;0),(F42+G42+H42)/3,"")</f>
      </c>
      <c r="J42" s="76"/>
      <c r="K42" s="76"/>
      <c r="L42" s="76"/>
      <c r="M42" s="80">
        <f>IF((J42+K42+L42&lt;&gt;0),(J42+K42+L42)/3,"")</f>
      </c>
      <c r="N42" s="80"/>
      <c r="O42" s="23"/>
      <c r="P42" s="23"/>
      <c r="Q42" s="23"/>
      <c r="R42" s="23"/>
      <c r="S42" s="23"/>
      <c r="T42" s="23"/>
    </row>
    <row r="43" spans="1:20" ht="18" customHeight="1">
      <c r="A43" s="32"/>
      <c r="B43" s="33"/>
      <c r="C43" s="35"/>
      <c r="D43" s="35"/>
      <c r="E43" s="35"/>
      <c r="F43" s="35"/>
      <c r="G43" s="36"/>
      <c r="H43" s="35"/>
      <c r="I43" s="35"/>
      <c r="J43" s="35"/>
      <c r="K43" s="35"/>
      <c r="L43" s="35"/>
      <c r="M43" s="35"/>
      <c r="N43" s="32"/>
      <c r="O43" s="23"/>
      <c r="P43" s="23"/>
      <c r="Q43" s="23"/>
      <c r="R43" s="23"/>
      <c r="S43" s="23"/>
      <c r="T43" s="23"/>
    </row>
    <row r="44" spans="1:20" ht="18.75" customHeight="1">
      <c r="A44" s="32"/>
      <c r="B44" s="3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/>
      <c r="O44" s="23"/>
      <c r="P44" s="23"/>
      <c r="Q44" s="23"/>
      <c r="R44" s="23"/>
      <c r="S44" s="23"/>
      <c r="T44" s="23"/>
    </row>
    <row r="45" spans="1:20" ht="18.75" customHeight="1">
      <c r="A45" s="32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/>
      <c r="O45" s="23"/>
      <c r="P45" s="23"/>
      <c r="Q45" s="23"/>
      <c r="R45" s="23"/>
      <c r="S45" s="23"/>
      <c r="T45" s="23"/>
    </row>
    <row r="46" spans="1:20" ht="18.75" customHeight="1">
      <c r="A46" s="32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/>
      <c r="O46" s="23"/>
      <c r="P46" s="23"/>
      <c r="Q46" s="23"/>
      <c r="R46" s="23"/>
      <c r="S46" s="23"/>
      <c r="T46" s="23"/>
    </row>
    <row r="47" spans="1:20" s="40" customFormat="1" ht="18.75" customHeight="1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/>
      <c r="O47" s="39"/>
      <c r="P47" s="39"/>
      <c r="Q47" s="39"/>
      <c r="R47" s="39"/>
      <c r="S47" s="39"/>
      <c r="T47" s="39"/>
    </row>
    <row r="48" spans="1:20" s="40" customFormat="1" ht="18.75" customHeight="1">
      <c r="A48" s="32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/>
      <c r="O48" s="39"/>
      <c r="P48" s="39"/>
      <c r="Q48" s="39"/>
      <c r="R48" s="39"/>
      <c r="S48" s="39"/>
      <c r="T48" s="39"/>
    </row>
    <row r="49" spans="1:20" s="40" customFormat="1" ht="18.75" customHeight="1">
      <c r="A49" s="32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/>
      <c r="O49" s="39"/>
      <c r="P49" s="39"/>
      <c r="Q49" s="39"/>
      <c r="R49" s="39"/>
      <c r="S49" s="39"/>
      <c r="T49" s="39"/>
    </row>
    <row r="50" spans="1:20" ht="18.75" customHeight="1">
      <c r="A50" s="32"/>
      <c r="B50" s="41"/>
      <c r="C50" s="53">
        <f>COUNTIF(C3:C45,"&gt;=5")</f>
        <v>34</v>
      </c>
      <c r="D50" s="53">
        <f aca="true" t="shared" si="3" ref="D50:J50">COUNTIF(D3:D45,"&gt;=5")</f>
        <v>36</v>
      </c>
      <c r="E50" s="53">
        <f t="shared" si="3"/>
        <v>22</v>
      </c>
      <c r="F50" s="53">
        <f t="shared" si="3"/>
        <v>31</v>
      </c>
      <c r="G50" s="53">
        <f t="shared" si="3"/>
        <v>30</v>
      </c>
      <c r="H50" s="53">
        <f t="shared" si="3"/>
        <v>24</v>
      </c>
      <c r="I50" s="53">
        <f>COUNTIF(I3:I45,"&gt;=5")</f>
        <v>31</v>
      </c>
      <c r="J50" s="53">
        <f t="shared" si="3"/>
        <v>2</v>
      </c>
      <c r="K50" s="53">
        <f>COUNTIF(K3:K45,"&gt;=5")</f>
        <v>1</v>
      </c>
      <c r="L50" s="53">
        <f>COUNTIF(L3:L45,"&gt;=5")</f>
        <v>4</v>
      </c>
      <c r="M50" s="53">
        <f>COUNTIF(M3:M45,"&gt;=5")</f>
        <v>4</v>
      </c>
      <c r="N50" s="53">
        <f>COUNTIF(N3:N44,"&gt;=30")</f>
        <v>36</v>
      </c>
      <c r="O50" s="23"/>
      <c r="P50" s="23"/>
      <c r="Q50" s="23"/>
      <c r="R50" s="23"/>
      <c r="S50" s="23"/>
      <c r="T50" s="23"/>
    </row>
    <row r="51" spans="1:20" ht="18.75" customHeight="1">
      <c r="A51" s="32"/>
      <c r="B51" s="41"/>
      <c r="C51" s="54">
        <f>COUNT(C3:C45)</f>
        <v>38</v>
      </c>
      <c r="D51" s="54">
        <f aca="true" t="shared" si="4" ref="D51:J51">COUNT(D3:D45)</f>
        <v>38</v>
      </c>
      <c r="E51" s="54">
        <f t="shared" si="4"/>
        <v>38</v>
      </c>
      <c r="F51" s="54">
        <f t="shared" si="4"/>
        <v>34</v>
      </c>
      <c r="G51" s="54">
        <f t="shared" si="4"/>
        <v>34</v>
      </c>
      <c r="H51" s="54">
        <f t="shared" si="4"/>
        <v>34</v>
      </c>
      <c r="I51" s="54">
        <f>COUNT(I3:I45)</f>
        <v>34</v>
      </c>
      <c r="J51" s="54">
        <f t="shared" si="4"/>
        <v>4</v>
      </c>
      <c r="K51" s="54">
        <f>COUNT(K3:K45)</f>
        <v>4</v>
      </c>
      <c r="L51" s="54">
        <f>COUNT(L3:L45)</f>
        <v>4</v>
      </c>
      <c r="M51" s="54">
        <f>COUNT(M3:M45)</f>
        <v>4</v>
      </c>
      <c r="N51" s="54">
        <f>COUNT(N3:N45)</f>
        <v>38</v>
      </c>
      <c r="O51" s="23"/>
      <c r="P51" s="23"/>
      <c r="Q51" s="23"/>
      <c r="R51" s="23"/>
      <c r="S51" s="23"/>
      <c r="T51" s="23"/>
    </row>
    <row r="52" spans="1:20" s="45" customFormat="1" ht="18.75" customHeight="1">
      <c r="A52" s="42"/>
      <c r="B52" s="43"/>
      <c r="C52" s="57">
        <f aca="true" t="shared" si="5" ref="C52:J52">C50/C51*100</f>
        <v>89.47368421052632</v>
      </c>
      <c r="D52" s="57">
        <f t="shared" si="5"/>
        <v>94.73684210526315</v>
      </c>
      <c r="E52" s="57">
        <f t="shared" si="5"/>
        <v>57.89473684210527</v>
      </c>
      <c r="F52" s="57">
        <f t="shared" si="5"/>
        <v>91.17647058823529</v>
      </c>
      <c r="G52" s="57">
        <f t="shared" si="5"/>
        <v>88.23529411764706</v>
      </c>
      <c r="H52" s="57">
        <f t="shared" si="5"/>
        <v>70.58823529411765</v>
      </c>
      <c r="I52" s="57">
        <f t="shared" si="5"/>
        <v>91.17647058823529</v>
      </c>
      <c r="J52" s="57">
        <f t="shared" si="5"/>
        <v>50</v>
      </c>
      <c r="K52" s="57">
        <f>K50/K51*100</f>
        <v>25</v>
      </c>
      <c r="L52" s="57">
        <f>L50/L51*100</f>
        <v>100</v>
      </c>
      <c r="M52" s="57">
        <f>M50/M51*100</f>
        <v>100</v>
      </c>
      <c r="N52" s="57">
        <f>N50/N51*100</f>
        <v>94.73684210526315</v>
      </c>
      <c r="O52" s="44"/>
      <c r="P52" s="44"/>
      <c r="Q52" s="44"/>
      <c r="R52" s="44"/>
      <c r="S52" s="44"/>
      <c r="T52" s="44"/>
    </row>
  </sheetData>
  <sheetProtection/>
  <mergeCells count="2">
    <mergeCell ref="C1:N1"/>
    <mergeCell ref="A1:B1"/>
  </mergeCells>
  <printOptions/>
  <pageMargins left="0.25" right="0" top="0.25" bottom="0.25" header="0.511811023622047" footer="0.314960629921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K52" sqref="K52:M52"/>
    </sheetView>
  </sheetViews>
  <sheetFormatPr defaultColWidth="8.66015625" defaultRowHeight="18"/>
  <cols>
    <col min="1" max="1" width="3.08203125" style="3" customWidth="1"/>
    <col min="2" max="2" width="17.83203125" style="4" customWidth="1"/>
    <col min="3" max="11" width="4.66015625" style="4" customWidth="1"/>
    <col min="12" max="12" width="4.66015625" style="46" customWidth="1"/>
    <col min="13" max="14" width="4.66015625" style="4" customWidth="1"/>
    <col min="15" max="15" width="3.91015625" style="4" bestFit="1" customWidth="1"/>
    <col min="16" max="16" width="3.83203125" style="4" bestFit="1" customWidth="1"/>
    <col min="17" max="17" width="4.66015625" style="4" bestFit="1" customWidth="1"/>
    <col min="18" max="16384" width="8.83203125" style="4" customWidth="1"/>
  </cols>
  <sheetData>
    <row r="1" spans="1:14" ht="15.75">
      <c r="A1" s="244" t="s">
        <v>323</v>
      </c>
      <c r="B1" s="242"/>
      <c r="C1" s="242" t="s">
        <v>374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3" customFormat="1" ht="15.75">
      <c r="A2" s="47" t="s">
        <v>0</v>
      </c>
      <c r="B2" s="47" t="s">
        <v>41</v>
      </c>
      <c r="C2" s="47" t="s">
        <v>26</v>
      </c>
      <c r="D2" s="47" t="s">
        <v>42</v>
      </c>
      <c r="E2" s="47" t="s">
        <v>2</v>
      </c>
      <c r="F2" s="47" t="s">
        <v>28</v>
      </c>
      <c r="G2" s="47" t="s">
        <v>43</v>
      </c>
      <c r="H2" s="47" t="s">
        <v>5</v>
      </c>
      <c r="I2" s="47" t="s">
        <v>321</v>
      </c>
      <c r="J2" s="47" t="s">
        <v>44</v>
      </c>
      <c r="K2" s="47" t="s">
        <v>45</v>
      </c>
      <c r="L2" s="47" t="s">
        <v>318</v>
      </c>
      <c r="M2" s="47" t="s">
        <v>322</v>
      </c>
      <c r="N2" s="48" t="s">
        <v>46</v>
      </c>
    </row>
    <row r="3" spans="1:14" ht="18" customHeight="1">
      <c r="A3" s="177">
        <v>1</v>
      </c>
      <c r="B3" s="172" t="s">
        <v>51</v>
      </c>
      <c r="C3" s="173">
        <v>7</v>
      </c>
      <c r="D3" s="174">
        <v>7</v>
      </c>
      <c r="E3" s="175">
        <v>6.5</v>
      </c>
      <c r="F3" s="173">
        <v>8.25</v>
      </c>
      <c r="G3" s="173">
        <v>6</v>
      </c>
      <c r="H3" s="173">
        <v>5.75</v>
      </c>
      <c r="I3" s="176">
        <f aca="true" t="shared" si="0" ref="I3:I45">IF((F3+G3+H3&lt;&gt;0),(F3+G3+H3)/3,"")</f>
        <v>6.666666666666667</v>
      </c>
      <c r="J3" s="173"/>
      <c r="K3" s="173"/>
      <c r="L3" s="173"/>
      <c r="M3" s="176">
        <f aca="true" t="shared" si="1" ref="M3:M45">IF((J3+K3+L3&lt;&gt;0),(J3+K3+L3)/3,"")</f>
      </c>
      <c r="N3" s="176">
        <f aca="true" t="shared" si="2" ref="N3:N45">C3+D3+E3+F3+G3+H3+J3+K3+L3</f>
        <v>40.5</v>
      </c>
    </row>
    <row r="4" spans="1:14" ht="18" customHeight="1">
      <c r="A4" s="177">
        <v>2</v>
      </c>
      <c r="B4" s="172" t="s">
        <v>55</v>
      </c>
      <c r="C4" s="173">
        <v>6</v>
      </c>
      <c r="D4" s="174">
        <v>7</v>
      </c>
      <c r="E4" s="175">
        <v>6.5</v>
      </c>
      <c r="F4" s="173">
        <v>7</v>
      </c>
      <c r="G4" s="173">
        <v>7</v>
      </c>
      <c r="H4" s="173">
        <v>6.25</v>
      </c>
      <c r="I4" s="176">
        <f t="shared" si="0"/>
        <v>6.75</v>
      </c>
      <c r="J4" s="173"/>
      <c r="K4" s="173"/>
      <c r="L4" s="173"/>
      <c r="M4" s="176">
        <f t="shared" si="1"/>
      </c>
      <c r="N4" s="176">
        <f t="shared" si="2"/>
        <v>39.75</v>
      </c>
    </row>
    <row r="5" spans="1:14" ht="18" customHeight="1">
      <c r="A5" s="177">
        <v>3</v>
      </c>
      <c r="B5" s="172" t="s">
        <v>68</v>
      </c>
      <c r="C5" s="173">
        <v>8</v>
      </c>
      <c r="D5" s="174">
        <v>6.5</v>
      </c>
      <c r="E5" s="175">
        <v>8.5</v>
      </c>
      <c r="F5" s="173">
        <v>6.75</v>
      </c>
      <c r="G5" s="173">
        <v>7.75</v>
      </c>
      <c r="H5" s="173">
        <v>6.75</v>
      </c>
      <c r="I5" s="176">
        <f t="shared" si="0"/>
        <v>7.083333333333333</v>
      </c>
      <c r="J5" s="173"/>
      <c r="K5" s="173"/>
      <c r="L5" s="173"/>
      <c r="M5" s="176">
        <f t="shared" si="1"/>
      </c>
      <c r="N5" s="176">
        <f t="shared" si="2"/>
        <v>44.25</v>
      </c>
    </row>
    <row r="6" spans="1:14" ht="18" customHeight="1">
      <c r="A6" s="177">
        <v>4</v>
      </c>
      <c r="B6" s="172" t="s">
        <v>70</v>
      </c>
      <c r="C6" s="173">
        <v>6</v>
      </c>
      <c r="D6" s="174">
        <v>6.25</v>
      </c>
      <c r="E6" s="175">
        <v>7</v>
      </c>
      <c r="F6" s="173">
        <v>7</v>
      </c>
      <c r="G6" s="173">
        <v>7.75</v>
      </c>
      <c r="H6" s="173">
        <v>5.5</v>
      </c>
      <c r="I6" s="176">
        <f t="shared" si="0"/>
        <v>6.75</v>
      </c>
      <c r="J6" s="173"/>
      <c r="K6" s="173"/>
      <c r="L6" s="173"/>
      <c r="M6" s="176">
        <f t="shared" si="1"/>
      </c>
      <c r="N6" s="176">
        <f t="shared" si="2"/>
        <v>39.5</v>
      </c>
    </row>
    <row r="7" spans="1:14" ht="18" customHeight="1">
      <c r="A7" s="177">
        <v>5</v>
      </c>
      <c r="B7" s="172" t="s">
        <v>84</v>
      </c>
      <c r="C7" s="173">
        <v>4.5</v>
      </c>
      <c r="D7" s="174">
        <v>8.25</v>
      </c>
      <c r="E7" s="175">
        <v>7</v>
      </c>
      <c r="F7" s="173">
        <v>7.7</v>
      </c>
      <c r="G7" s="173">
        <v>8.75</v>
      </c>
      <c r="H7" s="173">
        <v>7.75</v>
      </c>
      <c r="I7" s="176">
        <f t="shared" si="0"/>
        <v>8.066666666666666</v>
      </c>
      <c r="J7" s="173"/>
      <c r="K7" s="173"/>
      <c r="L7" s="173"/>
      <c r="M7" s="176">
        <f t="shared" si="1"/>
      </c>
      <c r="N7" s="176">
        <f t="shared" si="2"/>
        <v>43.95</v>
      </c>
    </row>
    <row r="8" spans="1:14" ht="18" customHeight="1">
      <c r="A8" s="177">
        <v>6</v>
      </c>
      <c r="B8" s="172" t="s">
        <v>86</v>
      </c>
      <c r="C8" s="173">
        <v>6</v>
      </c>
      <c r="D8" s="174">
        <v>7.5</v>
      </c>
      <c r="E8" s="175">
        <v>5.5</v>
      </c>
      <c r="F8" s="173">
        <v>7.25</v>
      </c>
      <c r="G8" s="173">
        <v>8</v>
      </c>
      <c r="H8" s="173">
        <v>7</v>
      </c>
      <c r="I8" s="176">
        <f t="shared" si="0"/>
        <v>7.416666666666667</v>
      </c>
      <c r="J8" s="173"/>
      <c r="K8" s="173"/>
      <c r="L8" s="173"/>
      <c r="M8" s="176">
        <f t="shared" si="1"/>
      </c>
      <c r="N8" s="176">
        <f t="shared" si="2"/>
        <v>41.25</v>
      </c>
    </row>
    <row r="9" spans="1:14" ht="18" customHeight="1">
      <c r="A9" s="177">
        <v>7</v>
      </c>
      <c r="B9" s="172" t="s">
        <v>88</v>
      </c>
      <c r="C9" s="173">
        <v>6.5</v>
      </c>
      <c r="D9" s="174">
        <v>7</v>
      </c>
      <c r="E9" s="175">
        <v>6</v>
      </c>
      <c r="F9" s="173">
        <v>6.5</v>
      </c>
      <c r="G9" s="173">
        <v>8.25</v>
      </c>
      <c r="H9" s="173">
        <v>5.5</v>
      </c>
      <c r="I9" s="176">
        <f t="shared" si="0"/>
        <v>6.75</v>
      </c>
      <c r="J9" s="173"/>
      <c r="K9" s="173"/>
      <c r="L9" s="173"/>
      <c r="M9" s="176">
        <f t="shared" si="1"/>
      </c>
      <c r="N9" s="176">
        <f t="shared" si="2"/>
        <v>39.75</v>
      </c>
    </row>
    <row r="10" spans="1:14" ht="18" customHeight="1">
      <c r="A10" s="177">
        <v>8</v>
      </c>
      <c r="B10" s="172" t="s">
        <v>93</v>
      </c>
      <c r="C10" s="173">
        <v>7.5</v>
      </c>
      <c r="D10" s="174">
        <v>7</v>
      </c>
      <c r="E10" s="175">
        <v>7</v>
      </c>
      <c r="F10" s="173">
        <v>6.75</v>
      </c>
      <c r="G10" s="173">
        <v>7.5</v>
      </c>
      <c r="H10" s="173">
        <v>6.25</v>
      </c>
      <c r="I10" s="176">
        <f t="shared" si="0"/>
        <v>6.833333333333333</v>
      </c>
      <c r="J10" s="173"/>
      <c r="K10" s="173"/>
      <c r="L10" s="173"/>
      <c r="M10" s="176">
        <f t="shared" si="1"/>
      </c>
      <c r="N10" s="176">
        <f t="shared" si="2"/>
        <v>42</v>
      </c>
    </row>
    <row r="11" spans="1:14" ht="18" customHeight="1">
      <c r="A11" s="177">
        <v>9</v>
      </c>
      <c r="B11" s="172" t="s">
        <v>95</v>
      </c>
      <c r="C11" s="173">
        <v>7.5</v>
      </c>
      <c r="D11" s="174">
        <v>5</v>
      </c>
      <c r="E11" s="175">
        <v>6</v>
      </c>
      <c r="F11" s="173">
        <v>7.5</v>
      </c>
      <c r="G11" s="173">
        <v>7.25</v>
      </c>
      <c r="H11" s="173">
        <v>4.5</v>
      </c>
      <c r="I11" s="176">
        <f t="shared" si="0"/>
        <v>6.416666666666667</v>
      </c>
      <c r="J11" s="173"/>
      <c r="K11" s="173"/>
      <c r="L11" s="173"/>
      <c r="M11" s="176">
        <f t="shared" si="1"/>
      </c>
      <c r="N11" s="176">
        <f t="shared" si="2"/>
        <v>37.75</v>
      </c>
    </row>
    <row r="12" spans="1:14" ht="18" customHeight="1">
      <c r="A12" s="177">
        <v>10</v>
      </c>
      <c r="B12" s="172" t="s">
        <v>102</v>
      </c>
      <c r="C12" s="173">
        <v>6</v>
      </c>
      <c r="D12" s="174">
        <v>6.25</v>
      </c>
      <c r="E12" s="175">
        <v>3.5</v>
      </c>
      <c r="F12" s="173">
        <v>4</v>
      </c>
      <c r="G12" s="173">
        <v>3.75</v>
      </c>
      <c r="H12" s="173">
        <v>3.5</v>
      </c>
      <c r="I12" s="176">
        <f t="shared" si="0"/>
        <v>3.75</v>
      </c>
      <c r="J12" s="173"/>
      <c r="K12" s="173"/>
      <c r="L12" s="173"/>
      <c r="M12" s="176">
        <f t="shared" si="1"/>
      </c>
      <c r="N12" s="176">
        <f t="shared" si="2"/>
        <v>27</v>
      </c>
    </row>
    <row r="13" spans="1:14" ht="18" customHeight="1">
      <c r="A13" s="177">
        <v>11</v>
      </c>
      <c r="B13" s="172" t="s">
        <v>107</v>
      </c>
      <c r="C13" s="173">
        <v>5.5</v>
      </c>
      <c r="D13" s="174">
        <v>7.5</v>
      </c>
      <c r="E13" s="175">
        <v>3</v>
      </c>
      <c r="F13" s="173">
        <v>6.75</v>
      </c>
      <c r="G13" s="173">
        <v>7.75</v>
      </c>
      <c r="H13" s="173">
        <v>4</v>
      </c>
      <c r="I13" s="176">
        <f t="shared" si="0"/>
        <v>6.166666666666667</v>
      </c>
      <c r="J13" s="173"/>
      <c r="K13" s="173"/>
      <c r="L13" s="173"/>
      <c r="M13" s="176">
        <f t="shared" si="1"/>
      </c>
      <c r="N13" s="176">
        <f t="shared" si="2"/>
        <v>34.5</v>
      </c>
    </row>
    <row r="14" spans="1:14" s="40" customFormat="1" ht="18" customHeight="1">
      <c r="A14" s="177">
        <v>12</v>
      </c>
      <c r="B14" s="172" t="s">
        <v>108</v>
      </c>
      <c r="C14" s="173">
        <v>5.5</v>
      </c>
      <c r="D14" s="174">
        <v>8.75</v>
      </c>
      <c r="E14" s="175">
        <v>6.5</v>
      </c>
      <c r="F14" s="173">
        <v>8.25</v>
      </c>
      <c r="G14" s="173">
        <v>7.75</v>
      </c>
      <c r="H14" s="173">
        <v>7.25</v>
      </c>
      <c r="I14" s="176">
        <f t="shared" si="0"/>
        <v>7.75</v>
      </c>
      <c r="J14" s="173"/>
      <c r="K14" s="173"/>
      <c r="L14" s="173"/>
      <c r="M14" s="176">
        <f t="shared" si="1"/>
      </c>
      <c r="N14" s="176">
        <f t="shared" si="2"/>
        <v>44</v>
      </c>
    </row>
    <row r="15" spans="1:14" ht="18" customHeight="1">
      <c r="A15" s="177">
        <v>13</v>
      </c>
      <c r="B15" s="172" t="s">
        <v>120</v>
      </c>
      <c r="C15" s="173">
        <v>6</v>
      </c>
      <c r="D15" s="174">
        <v>6.25</v>
      </c>
      <c r="E15" s="175">
        <v>5</v>
      </c>
      <c r="F15" s="173">
        <v>7.25</v>
      </c>
      <c r="G15" s="173">
        <v>6</v>
      </c>
      <c r="H15" s="173">
        <v>5.25</v>
      </c>
      <c r="I15" s="176">
        <f t="shared" si="0"/>
        <v>6.166666666666667</v>
      </c>
      <c r="J15" s="173"/>
      <c r="K15" s="173"/>
      <c r="L15" s="173"/>
      <c r="M15" s="176">
        <f t="shared" si="1"/>
      </c>
      <c r="N15" s="176">
        <f t="shared" si="2"/>
        <v>35.75</v>
      </c>
    </row>
    <row r="16" spans="1:14" ht="18" customHeight="1">
      <c r="A16" s="177">
        <v>14</v>
      </c>
      <c r="B16" s="172" t="s">
        <v>122</v>
      </c>
      <c r="C16" s="173">
        <v>7</v>
      </c>
      <c r="D16" s="174">
        <v>7</v>
      </c>
      <c r="E16" s="175">
        <v>6</v>
      </c>
      <c r="F16" s="173">
        <v>7.5</v>
      </c>
      <c r="G16" s="173">
        <v>7.25</v>
      </c>
      <c r="H16" s="173">
        <v>5.25</v>
      </c>
      <c r="I16" s="176">
        <f t="shared" si="0"/>
        <v>6.666666666666667</v>
      </c>
      <c r="J16" s="173"/>
      <c r="K16" s="173"/>
      <c r="L16" s="173"/>
      <c r="M16" s="176">
        <f t="shared" si="1"/>
      </c>
      <c r="N16" s="176">
        <f t="shared" si="2"/>
        <v>40</v>
      </c>
    </row>
    <row r="17" spans="1:14" ht="18" customHeight="1">
      <c r="A17" s="177">
        <v>15</v>
      </c>
      <c r="B17" s="172" t="s">
        <v>128</v>
      </c>
      <c r="C17" s="173">
        <v>4.5</v>
      </c>
      <c r="D17" s="174">
        <v>4.5</v>
      </c>
      <c r="E17" s="175">
        <v>4</v>
      </c>
      <c r="F17" s="173"/>
      <c r="G17" s="173"/>
      <c r="H17" s="173"/>
      <c r="I17" s="176">
        <f t="shared" si="0"/>
      </c>
      <c r="J17" s="173">
        <v>4.75</v>
      </c>
      <c r="K17" s="173">
        <v>5</v>
      </c>
      <c r="L17" s="173">
        <v>7.5</v>
      </c>
      <c r="M17" s="176">
        <f t="shared" si="1"/>
        <v>5.75</v>
      </c>
      <c r="N17" s="176">
        <f t="shared" si="2"/>
        <v>30.25</v>
      </c>
    </row>
    <row r="18" spans="1:14" ht="18" customHeight="1">
      <c r="A18" s="177">
        <v>16</v>
      </c>
      <c r="B18" s="172" t="s">
        <v>140</v>
      </c>
      <c r="C18" s="173">
        <v>5.5</v>
      </c>
      <c r="D18" s="174">
        <v>6.5</v>
      </c>
      <c r="E18" s="175">
        <v>5</v>
      </c>
      <c r="F18" s="173">
        <v>8.5</v>
      </c>
      <c r="G18" s="173">
        <v>4.75</v>
      </c>
      <c r="H18" s="173">
        <v>6</v>
      </c>
      <c r="I18" s="176">
        <f t="shared" si="0"/>
        <v>6.416666666666667</v>
      </c>
      <c r="J18" s="173"/>
      <c r="K18" s="173"/>
      <c r="L18" s="173"/>
      <c r="M18" s="176">
        <f t="shared" si="1"/>
      </c>
      <c r="N18" s="176">
        <f t="shared" si="2"/>
        <v>36.25</v>
      </c>
    </row>
    <row r="19" spans="1:14" ht="18" customHeight="1">
      <c r="A19" s="177">
        <v>17</v>
      </c>
      <c r="B19" s="172" t="s">
        <v>143</v>
      </c>
      <c r="C19" s="173">
        <v>5</v>
      </c>
      <c r="D19" s="174">
        <v>7.75</v>
      </c>
      <c r="E19" s="175">
        <v>5</v>
      </c>
      <c r="F19" s="173">
        <v>8</v>
      </c>
      <c r="G19" s="173">
        <v>7.5</v>
      </c>
      <c r="H19" s="173">
        <v>6</v>
      </c>
      <c r="I19" s="176">
        <f t="shared" si="0"/>
        <v>7.166666666666667</v>
      </c>
      <c r="J19" s="173"/>
      <c r="K19" s="173"/>
      <c r="L19" s="173"/>
      <c r="M19" s="176">
        <f t="shared" si="1"/>
      </c>
      <c r="N19" s="176">
        <f t="shared" si="2"/>
        <v>39.25</v>
      </c>
    </row>
    <row r="20" spans="1:14" ht="18" customHeight="1">
      <c r="A20" s="177">
        <v>18</v>
      </c>
      <c r="B20" s="172" t="s">
        <v>151</v>
      </c>
      <c r="C20" s="173">
        <v>5</v>
      </c>
      <c r="D20" s="174">
        <v>7.5</v>
      </c>
      <c r="E20" s="175">
        <v>5.5</v>
      </c>
      <c r="F20" s="173">
        <v>8</v>
      </c>
      <c r="G20" s="173">
        <v>7.25</v>
      </c>
      <c r="H20" s="173">
        <v>3.5</v>
      </c>
      <c r="I20" s="176">
        <f t="shared" si="0"/>
        <v>6.25</v>
      </c>
      <c r="J20" s="173"/>
      <c r="K20" s="173"/>
      <c r="L20" s="173"/>
      <c r="M20" s="176">
        <f t="shared" si="1"/>
      </c>
      <c r="N20" s="176">
        <f t="shared" si="2"/>
        <v>36.75</v>
      </c>
    </row>
    <row r="21" spans="1:14" ht="18" customHeight="1">
      <c r="A21" s="177">
        <v>19</v>
      </c>
      <c r="B21" s="172" t="s">
        <v>155</v>
      </c>
      <c r="C21" s="173">
        <v>7</v>
      </c>
      <c r="D21" s="174">
        <v>8.25</v>
      </c>
      <c r="E21" s="175">
        <v>5.5</v>
      </c>
      <c r="F21" s="173">
        <v>6.75</v>
      </c>
      <c r="G21" s="173">
        <v>6.5</v>
      </c>
      <c r="H21" s="173">
        <v>5.75</v>
      </c>
      <c r="I21" s="176">
        <f t="shared" si="0"/>
        <v>6.333333333333333</v>
      </c>
      <c r="J21" s="173"/>
      <c r="K21" s="173"/>
      <c r="L21" s="173"/>
      <c r="M21" s="176">
        <f t="shared" si="1"/>
      </c>
      <c r="N21" s="176">
        <f t="shared" si="2"/>
        <v>39.75</v>
      </c>
    </row>
    <row r="22" spans="1:14" ht="18" customHeight="1">
      <c r="A22" s="177">
        <v>20</v>
      </c>
      <c r="B22" s="172" t="s">
        <v>156</v>
      </c>
      <c r="C22" s="173">
        <v>6.5</v>
      </c>
      <c r="D22" s="174">
        <v>6.5</v>
      </c>
      <c r="E22" s="175">
        <v>4</v>
      </c>
      <c r="F22" s="173">
        <v>5.5</v>
      </c>
      <c r="G22" s="173">
        <v>6.75</v>
      </c>
      <c r="H22" s="173">
        <v>4</v>
      </c>
      <c r="I22" s="176">
        <f t="shared" si="0"/>
        <v>5.416666666666667</v>
      </c>
      <c r="J22" s="173"/>
      <c r="K22" s="173"/>
      <c r="L22" s="173"/>
      <c r="M22" s="176">
        <f t="shared" si="1"/>
      </c>
      <c r="N22" s="176">
        <f t="shared" si="2"/>
        <v>33.25</v>
      </c>
    </row>
    <row r="23" spans="1:14" ht="18" customHeight="1">
      <c r="A23" s="177">
        <v>21</v>
      </c>
      <c r="B23" s="172" t="s">
        <v>156</v>
      </c>
      <c r="C23" s="173">
        <v>7.5</v>
      </c>
      <c r="D23" s="174">
        <v>7.5</v>
      </c>
      <c r="E23" s="175">
        <v>8.5</v>
      </c>
      <c r="F23" s="173">
        <v>8.25</v>
      </c>
      <c r="G23" s="173">
        <v>7.25</v>
      </c>
      <c r="H23" s="173">
        <v>6</v>
      </c>
      <c r="I23" s="176">
        <f t="shared" si="0"/>
        <v>7.166666666666667</v>
      </c>
      <c r="J23" s="173"/>
      <c r="K23" s="173"/>
      <c r="L23" s="173"/>
      <c r="M23" s="176">
        <f t="shared" si="1"/>
      </c>
      <c r="N23" s="176">
        <f t="shared" si="2"/>
        <v>45</v>
      </c>
    </row>
    <row r="24" spans="1:14" ht="18" customHeight="1">
      <c r="A24" s="177">
        <v>22</v>
      </c>
      <c r="B24" s="172" t="s">
        <v>158</v>
      </c>
      <c r="C24" s="173">
        <v>7</v>
      </c>
      <c r="D24" s="174">
        <v>8.25</v>
      </c>
      <c r="E24" s="175">
        <v>7.5</v>
      </c>
      <c r="F24" s="173">
        <v>8.25</v>
      </c>
      <c r="G24" s="173">
        <v>4.25</v>
      </c>
      <c r="H24" s="173">
        <v>8.75</v>
      </c>
      <c r="I24" s="176">
        <f t="shared" si="0"/>
        <v>7.083333333333333</v>
      </c>
      <c r="J24" s="173"/>
      <c r="K24" s="173"/>
      <c r="L24" s="173"/>
      <c r="M24" s="176">
        <f t="shared" si="1"/>
      </c>
      <c r="N24" s="176">
        <f t="shared" si="2"/>
        <v>44</v>
      </c>
    </row>
    <row r="25" spans="1:14" ht="18" customHeight="1">
      <c r="A25" s="177">
        <v>23</v>
      </c>
      <c r="B25" s="172" t="s">
        <v>160</v>
      </c>
      <c r="C25" s="173">
        <v>6</v>
      </c>
      <c r="D25" s="174">
        <v>7.75</v>
      </c>
      <c r="E25" s="175">
        <v>4</v>
      </c>
      <c r="F25" s="173">
        <v>7.75</v>
      </c>
      <c r="G25" s="173">
        <v>8.5</v>
      </c>
      <c r="H25" s="173">
        <v>8.5</v>
      </c>
      <c r="I25" s="176">
        <f t="shared" si="0"/>
        <v>8.25</v>
      </c>
      <c r="J25" s="173"/>
      <c r="K25" s="173"/>
      <c r="L25" s="173"/>
      <c r="M25" s="176">
        <f t="shared" si="1"/>
      </c>
      <c r="N25" s="176">
        <f t="shared" si="2"/>
        <v>42.5</v>
      </c>
    </row>
    <row r="26" spans="1:14" ht="18" customHeight="1">
      <c r="A26" s="177">
        <v>24</v>
      </c>
      <c r="B26" s="172" t="s">
        <v>161</v>
      </c>
      <c r="C26" s="173">
        <v>7</v>
      </c>
      <c r="D26" s="174">
        <v>6.75</v>
      </c>
      <c r="E26" s="175">
        <v>5</v>
      </c>
      <c r="F26" s="173">
        <v>6.5</v>
      </c>
      <c r="G26" s="173">
        <v>7.25</v>
      </c>
      <c r="H26" s="173">
        <v>6.75</v>
      </c>
      <c r="I26" s="176">
        <f t="shared" si="0"/>
        <v>6.833333333333333</v>
      </c>
      <c r="J26" s="173"/>
      <c r="K26" s="173"/>
      <c r="L26" s="173"/>
      <c r="M26" s="176">
        <f t="shared" si="1"/>
      </c>
      <c r="N26" s="176">
        <f t="shared" si="2"/>
        <v>39.25</v>
      </c>
    </row>
    <row r="27" spans="1:14" ht="18" customHeight="1">
      <c r="A27" s="177">
        <v>25</v>
      </c>
      <c r="B27" s="172" t="s">
        <v>165</v>
      </c>
      <c r="C27" s="173">
        <v>4.5</v>
      </c>
      <c r="D27" s="174">
        <v>5.5</v>
      </c>
      <c r="E27" s="175">
        <v>4.5</v>
      </c>
      <c r="F27" s="173">
        <v>4.5</v>
      </c>
      <c r="G27" s="173">
        <v>5.75</v>
      </c>
      <c r="H27" s="173">
        <v>3.5</v>
      </c>
      <c r="I27" s="176">
        <f t="shared" si="0"/>
        <v>4.583333333333333</v>
      </c>
      <c r="J27" s="173"/>
      <c r="K27" s="173"/>
      <c r="L27" s="173"/>
      <c r="M27" s="176">
        <f t="shared" si="1"/>
      </c>
      <c r="N27" s="176">
        <f t="shared" si="2"/>
        <v>28.25</v>
      </c>
    </row>
    <row r="28" spans="1:14" ht="18" customHeight="1">
      <c r="A28" s="177">
        <v>26</v>
      </c>
      <c r="B28" s="172" t="s">
        <v>169</v>
      </c>
      <c r="C28" s="173">
        <v>6</v>
      </c>
      <c r="D28" s="174">
        <v>8</v>
      </c>
      <c r="E28" s="175">
        <v>6</v>
      </c>
      <c r="F28" s="173">
        <v>8.25</v>
      </c>
      <c r="G28" s="173">
        <v>9.25</v>
      </c>
      <c r="H28" s="173">
        <v>8.5</v>
      </c>
      <c r="I28" s="176">
        <f t="shared" si="0"/>
        <v>8.666666666666666</v>
      </c>
      <c r="J28" s="173"/>
      <c r="K28" s="173"/>
      <c r="L28" s="173"/>
      <c r="M28" s="176">
        <f t="shared" si="1"/>
      </c>
      <c r="N28" s="176">
        <f t="shared" si="2"/>
        <v>46</v>
      </c>
    </row>
    <row r="29" spans="1:14" ht="18" customHeight="1">
      <c r="A29" s="177">
        <v>27</v>
      </c>
      <c r="B29" s="172" t="s">
        <v>178</v>
      </c>
      <c r="C29" s="173">
        <v>6</v>
      </c>
      <c r="D29" s="174">
        <v>7</v>
      </c>
      <c r="E29" s="175">
        <v>4</v>
      </c>
      <c r="F29" s="173">
        <v>5.75</v>
      </c>
      <c r="G29" s="173">
        <v>6.5</v>
      </c>
      <c r="H29" s="173">
        <v>5.5</v>
      </c>
      <c r="I29" s="176">
        <f t="shared" si="0"/>
        <v>5.916666666666667</v>
      </c>
      <c r="J29" s="173"/>
      <c r="K29" s="173"/>
      <c r="L29" s="173"/>
      <c r="M29" s="176">
        <f t="shared" si="1"/>
      </c>
      <c r="N29" s="176">
        <f t="shared" si="2"/>
        <v>34.75</v>
      </c>
    </row>
    <row r="30" spans="1:14" ht="18" customHeight="1">
      <c r="A30" s="177">
        <v>28</v>
      </c>
      <c r="B30" s="172" t="s">
        <v>186</v>
      </c>
      <c r="C30" s="173">
        <v>5.5</v>
      </c>
      <c r="D30" s="174">
        <v>8.5</v>
      </c>
      <c r="E30" s="175">
        <v>5.5</v>
      </c>
      <c r="F30" s="173">
        <v>7.25</v>
      </c>
      <c r="G30" s="173">
        <v>7.5</v>
      </c>
      <c r="H30" s="173">
        <v>4.5</v>
      </c>
      <c r="I30" s="176">
        <f t="shared" si="0"/>
        <v>6.416666666666667</v>
      </c>
      <c r="J30" s="173"/>
      <c r="K30" s="173"/>
      <c r="L30" s="173"/>
      <c r="M30" s="176">
        <f t="shared" si="1"/>
      </c>
      <c r="N30" s="176">
        <f t="shared" si="2"/>
        <v>38.75</v>
      </c>
    </row>
    <row r="31" spans="1:14" ht="18" customHeight="1">
      <c r="A31" s="177">
        <v>29</v>
      </c>
      <c r="B31" s="172" t="s">
        <v>189</v>
      </c>
      <c r="C31" s="173">
        <v>5.5</v>
      </c>
      <c r="D31" s="174">
        <v>8.25</v>
      </c>
      <c r="E31" s="175">
        <v>3</v>
      </c>
      <c r="F31" s="173">
        <v>9</v>
      </c>
      <c r="G31" s="173">
        <v>8.75</v>
      </c>
      <c r="H31" s="173">
        <v>6.5</v>
      </c>
      <c r="I31" s="176">
        <f t="shared" si="0"/>
        <v>8.083333333333334</v>
      </c>
      <c r="J31" s="173"/>
      <c r="K31" s="173"/>
      <c r="L31" s="173"/>
      <c r="M31" s="176">
        <f t="shared" si="1"/>
      </c>
      <c r="N31" s="176">
        <f t="shared" si="2"/>
        <v>41</v>
      </c>
    </row>
    <row r="32" spans="1:14" ht="18" customHeight="1">
      <c r="A32" s="177">
        <v>30</v>
      </c>
      <c r="B32" s="172" t="s">
        <v>191</v>
      </c>
      <c r="C32" s="173">
        <v>7.5</v>
      </c>
      <c r="D32" s="174">
        <v>7.5</v>
      </c>
      <c r="E32" s="175">
        <v>7.5</v>
      </c>
      <c r="F32" s="173"/>
      <c r="G32" s="173"/>
      <c r="H32" s="173"/>
      <c r="I32" s="176">
        <f t="shared" si="0"/>
      </c>
      <c r="J32" s="173">
        <v>3.75</v>
      </c>
      <c r="K32" s="173">
        <v>6.75</v>
      </c>
      <c r="L32" s="173">
        <v>7.25</v>
      </c>
      <c r="M32" s="176">
        <f t="shared" si="1"/>
        <v>5.916666666666667</v>
      </c>
      <c r="N32" s="176">
        <f t="shared" si="2"/>
        <v>40.25</v>
      </c>
    </row>
    <row r="33" spans="1:14" ht="18" customHeight="1">
      <c r="A33" s="177">
        <v>31</v>
      </c>
      <c r="B33" s="172" t="s">
        <v>193</v>
      </c>
      <c r="C33" s="173">
        <v>6</v>
      </c>
      <c r="D33" s="174">
        <v>7.5</v>
      </c>
      <c r="E33" s="175">
        <v>4</v>
      </c>
      <c r="F33" s="173">
        <v>8.75</v>
      </c>
      <c r="G33" s="173">
        <v>8.75</v>
      </c>
      <c r="H33" s="173">
        <v>6</v>
      </c>
      <c r="I33" s="176">
        <f t="shared" si="0"/>
        <v>7.833333333333333</v>
      </c>
      <c r="J33" s="173"/>
      <c r="K33" s="173"/>
      <c r="L33" s="173"/>
      <c r="M33" s="176">
        <f t="shared" si="1"/>
      </c>
      <c r="N33" s="176">
        <f t="shared" si="2"/>
        <v>41</v>
      </c>
    </row>
    <row r="34" spans="1:14" ht="18" customHeight="1">
      <c r="A34" s="177">
        <v>32</v>
      </c>
      <c r="B34" s="172" t="s">
        <v>195</v>
      </c>
      <c r="C34" s="173">
        <v>5.5</v>
      </c>
      <c r="D34" s="174">
        <v>7.25</v>
      </c>
      <c r="E34" s="175">
        <v>5</v>
      </c>
      <c r="F34" s="173">
        <v>7.75</v>
      </c>
      <c r="G34" s="173">
        <v>6</v>
      </c>
      <c r="H34" s="173">
        <v>3.25</v>
      </c>
      <c r="I34" s="176">
        <f t="shared" si="0"/>
        <v>5.666666666666667</v>
      </c>
      <c r="J34" s="173"/>
      <c r="K34" s="173"/>
      <c r="L34" s="173"/>
      <c r="M34" s="176">
        <f t="shared" si="1"/>
      </c>
      <c r="N34" s="176">
        <f t="shared" si="2"/>
        <v>34.75</v>
      </c>
    </row>
    <row r="35" spans="1:14" ht="18" customHeight="1">
      <c r="A35" s="177">
        <v>33</v>
      </c>
      <c r="B35" s="172" t="s">
        <v>196</v>
      </c>
      <c r="C35" s="173">
        <v>5.5</v>
      </c>
      <c r="D35" s="174">
        <v>6.75</v>
      </c>
      <c r="E35" s="175">
        <v>4</v>
      </c>
      <c r="F35" s="173">
        <v>7</v>
      </c>
      <c r="G35" s="173">
        <v>8</v>
      </c>
      <c r="H35" s="173">
        <v>5.25</v>
      </c>
      <c r="I35" s="176">
        <f t="shared" si="0"/>
        <v>6.75</v>
      </c>
      <c r="J35" s="173"/>
      <c r="K35" s="173"/>
      <c r="L35" s="173"/>
      <c r="M35" s="176">
        <f t="shared" si="1"/>
      </c>
      <c r="N35" s="176">
        <f t="shared" si="2"/>
        <v>36.5</v>
      </c>
    </row>
    <row r="36" spans="1:14" ht="18" customHeight="1">
      <c r="A36" s="177">
        <v>34</v>
      </c>
      <c r="B36" s="172" t="s">
        <v>199</v>
      </c>
      <c r="C36" s="173">
        <v>6</v>
      </c>
      <c r="D36" s="174">
        <v>8.5</v>
      </c>
      <c r="E36" s="175">
        <v>8</v>
      </c>
      <c r="F36" s="173">
        <v>8.75</v>
      </c>
      <c r="G36" s="173">
        <v>7.25</v>
      </c>
      <c r="H36" s="173">
        <v>9.25</v>
      </c>
      <c r="I36" s="176">
        <f t="shared" si="0"/>
        <v>8.416666666666666</v>
      </c>
      <c r="J36" s="173"/>
      <c r="K36" s="173"/>
      <c r="L36" s="173"/>
      <c r="M36" s="176">
        <f t="shared" si="1"/>
      </c>
      <c r="N36" s="176">
        <f t="shared" si="2"/>
        <v>47.75</v>
      </c>
    </row>
    <row r="37" spans="1:14" ht="18" customHeight="1">
      <c r="A37" s="177">
        <v>35</v>
      </c>
      <c r="B37" s="172" t="s">
        <v>236</v>
      </c>
      <c r="C37" s="173">
        <v>8</v>
      </c>
      <c r="D37" s="174">
        <v>8.5</v>
      </c>
      <c r="E37" s="175">
        <v>5.5</v>
      </c>
      <c r="F37" s="173"/>
      <c r="G37" s="173"/>
      <c r="H37" s="173"/>
      <c r="I37" s="176">
        <f t="shared" si="0"/>
      </c>
      <c r="J37" s="173">
        <v>5.75</v>
      </c>
      <c r="K37" s="173">
        <v>6.25</v>
      </c>
      <c r="L37" s="173">
        <v>9</v>
      </c>
      <c r="M37" s="176">
        <f t="shared" si="1"/>
        <v>7</v>
      </c>
      <c r="N37" s="176">
        <f t="shared" si="2"/>
        <v>43</v>
      </c>
    </row>
    <row r="38" spans="1:14" ht="18" customHeight="1">
      <c r="A38" s="177">
        <v>36</v>
      </c>
      <c r="B38" s="172" t="s">
        <v>242</v>
      </c>
      <c r="C38" s="173">
        <v>6</v>
      </c>
      <c r="D38" s="174">
        <v>5.5</v>
      </c>
      <c r="E38" s="175">
        <v>4.5</v>
      </c>
      <c r="F38" s="173">
        <v>6.5</v>
      </c>
      <c r="G38" s="173">
        <v>3.75</v>
      </c>
      <c r="H38" s="173">
        <v>5</v>
      </c>
      <c r="I38" s="176">
        <f t="shared" si="0"/>
        <v>5.083333333333333</v>
      </c>
      <c r="J38" s="173"/>
      <c r="K38" s="173"/>
      <c r="L38" s="173"/>
      <c r="M38" s="176">
        <f t="shared" si="1"/>
      </c>
      <c r="N38" s="176">
        <f t="shared" si="2"/>
        <v>31.25</v>
      </c>
    </row>
    <row r="39" spans="1:14" ht="18" customHeight="1">
      <c r="A39" s="177">
        <v>37</v>
      </c>
      <c r="B39" s="172" t="s">
        <v>245</v>
      </c>
      <c r="C39" s="173">
        <v>5</v>
      </c>
      <c r="D39" s="174">
        <v>7.25</v>
      </c>
      <c r="E39" s="175">
        <v>5</v>
      </c>
      <c r="F39" s="173">
        <v>7.75</v>
      </c>
      <c r="G39" s="173">
        <v>7</v>
      </c>
      <c r="H39" s="173">
        <v>3.25</v>
      </c>
      <c r="I39" s="176">
        <f t="shared" si="0"/>
        <v>6</v>
      </c>
      <c r="J39" s="173"/>
      <c r="K39" s="173"/>
      <c r="L39" s="173"/>
      <c r="M39" s="176">
        <f t="shared" si="1"/>
      </c>
      <c r="N39" s="176">
        <f t="shared" si="2"/>
        <v>35.25</v>
      </c>
    </row>
    <row r="40" spans="1:14" ht="18" customHeight="1">
      <c r="A40" s="177">
        <v>38</v>
      </c>
      <c r="B40" s="172" t="s">
        <v>293</v>
      </c>
      <c r="C40" s="173">
        <v>5.5</v>
      </c>
      <c r="D40" s="174">
        <v>9.5</v>
      </c>
      <c r="E40" s="175">
        <v>5.5</v>
      </c>
      <c r="F40" s="173">
        <v>10</v>
      </c>
      <c r="G40" s="173">
        <v>10</v>
      </c>
      <c r="H40" s="173">
        <v>8</v>
      </c>
      <c r="I40" s="176">
        <f t="shared" si="0"/>
        <v>9.333333333333334</v>
      </c>
      <c r="J40" s="173"/>
      <c r="K40" s="173"/>
      <c r="L40" s="173"/>
      <c r="M40" s="176">
        <f t="shared" si="1"/>
      </c>
      <c r="N40" s="176">
        <f t="shared" si="2"/>
        <v>48.5</v>
      </c>
    </row>
    <row r="41" spans="1:14" s="27" customFormat="1" ht="18" customHeight="1">
      <c r="A41" s="177">
        <v>39</v>
      </c>
      <c r="B41" s="172" t="s">
        <v>300</v>
      </c>
      <c r="C41" s="173">
        <v>5</v>
      </c>
      <c r="D41" s="174">
        <v>3.75</v>
      </c>
      <c r="E41" s="175">
        <v>4.5</v>
      </c>
      <c r="F41" s="173">
        <v>5.75</v>
      </c>
      <c r="G41" s="173">
        <v>6.25</v>
      </c>
      <c r="H41" s="173">
        <v>5</v>
      </c>
      <c r="I41" s="176">
        <f t="shared" si="0"/>
        <v>5.666666666666667</v>
      </c>
      <c r="J41" s="173"/>
      <c r="K41" s="173"/>
      <c r="L41" s="173"/>
      <c r="M41" s="176">
        <f t="shared" si="1"/>
      </c>
      <c r="N41" s="176">
        <f t="shared" si="2"/>
        <v>30.25</v>
      </c>
    </row>
    <row r="42" spans="1:14" ht="18" customHeight="1">
      <c r="A42" s="177">
        <v>40</v>
      </c>
      <c r="B42" s="172" t="s">
        <v>305</v>
      </c>
      <c r="C42" s="173">
        <v>6.5</v>
      </c>
      <c r="D42" s="174">
        <v>6.5</v>
      </c>
      <c r="E42" s="175">
        <v>4.5</v>
      </c>
      <c r="F42" s="173">
        <v>8</v>
      </c>
      <c r="G42" s="173">
        <v>7.5</v>
      </c>
      <c r="H42" s="173">
        <v>5.5</v>
      </c>
      <c r="I42" s="176">
        <f t="shared" si="0"/>
        <v>7</v>
      </c>
      <c r="J42" s="173"/>
      <c r="K42" s="173"/>
      <c r="L42" s="173"/>
      <c r="M42" s="176">
        <f t="shared" si="1"/>
      </c>
      <c r="N42" s="176">
        <f t="shared" si="2"/>
        <v>38.5</v>
      </c>
    </row>
    <row r="43" spans="1:14" ht="18" customHeight="1">
      <c r="A43" s="177">
        <v>41</v>
      </c>
      <c r="B43" s="172" t="s">
        <v>310</v>
      </c>
      <c r="C43" s="173">
        <v>5</v>
      </c>
      <c r="D43" s="174">
        <v>9</v>
      </c>
      <c r="E43" s="175">
        <v>6.5</v>
      </c>
      <c r="F43" s="173">
        <v>8.25</v>
      </c>
      <c r="G43" s="173">
        <v>8</v>
      </c>
      <c r="H43" s="173">
        <v>6.75</v>
      </c>
      <c r="I43" s="176">
        <f t="shared" si="0"/>
        <v>7.666666666666667</v>
      </c>
      <c r="J43" s="173"/>
      <c r="K43" s="173"/>
      <c r="L43" s="173"/>
      <c r="M43" s="176">
        <f t="shared" si="1"/>
      </c>
      <c r="N43" s="176">
        <f t="shared" si="2"/>
        <v>43.5</v>
      </c>
    </row>
    <row r="44" spans="1:14" ht="18.75" customHeight="1">
      <c r="A44" s="177">
        <v>42</v>
      </c>
      <c r="B44" s="172" t="s">
        <v>312</v>
      </c>
      <c r="C44" s="173">
        <v>7</v>
      </c>
      <c r="D44" s="174">
        <v>7.5</v>
      </c>
      <c r="E44" s="175">
        <v>9</v>
      </c>
      <c r="F44" s="173"/>
      <c r="G44" s="173"/>
      <c r="H44" s="173"/>
      <c r="I44" s="176">
        <f t="shared" si="0"/>
      </c>
      <c r="J44" s="173">
        <v>4</v>
      </c>
      <c r="K44" s="173">
        <v>6.25</v>
      </c>
      <c r="L44" s="173">
        <v>8.75</v>
      </c>
      <c r="M44" s="176">
        <f t="shared" si="1"/>
        <v>6.333333333333333</v>
      </c>
      <c r="N44" s="176">
        <f t="shared" si="2"/>
        <v>42.5</v>
      </c>
    </row>
    <row r="45" spans="1:14" ht="18.75" customHeight="1">
      <c r="A45" s="177">
        <v>43</v>
      </c>
      <c r="B45" s="172" t="s">
        <v>313</v>
      </c>
      <c r="C45" s="173">
        <v>5</v>
      </c>
      <c r="D45" s="174">
        <v>8.25</v>
      </c>
      <c r="E45" s="175">
        <v>3.5</v>
      </c>
      <c r="F45" s="173">
        <v>7.5</v>
      </c>
      <c r="G45" s="173">
        <v>7.5</v>
      </c>
      <c r="H45" s="173">
        <v>4.5</v>
      </c>
      <c r="I45" s="176">
        <f t="shared" si="0"/>
        <v>6.5</v>
      </c>
      <c r="J45" s="173"/>
      <c r="K45" s="173"/>
      <c r="L45" s="173"/>
      <c r="M45" s="176">
        <f t="shared" si="1"/>
      </c>
      <c r="N45" s="176">
        <f t="shared" si="2"/>
        <v>36.25</v>
      </c>
    </row>
    <row r="46" spans="1:14" ht="18.75" customHeight="1">
      <c r="A46" s="177"/>
      <c r="B46" s="49"/>
      <c r="C46" s="77"/>
      <c r="D46" s="77"/>
      <c r="E46" s="77"/>
      <c r="F46" s="77"/>
      <c r="G46" s="77"/>
      <c r="H46" s="77"/>
      <c r="I46" s="80"/>
      <c r="J46" s="77"/>
      <c r="K46" s="79"/>
      <c r="L46" s="79"/>
      <c r="M46" s="80">
        <f>IF((J46+K46+L46&lt;&gt;0),(J46+K46+L46)/3,"")</f>
      </c>
      <c r="N46" s="80"/>
    </row>
    <row r="47" spans="1:14" s="40" customFormat="1" ht="18.75" customHeight="1">
      <c r="A47" s="177"/>
      <c r="B47" s="49"/>
      <c r="C47" s="77"/>
      <c r="D47" s="77"/>
      <c r="E47" s="77"/>
      <c r="F47" s="77"/>
      <c r="G47" s="77"/>
      <c r="H47" s="77"/>
      <c r="I47" s="80"/>
      <c r="J47" s="77"/>
      <c r="K47" s="79"/>
      <c r="L47" s="79"/>
      <c r="M47" s="80">
        <f>IF((J47+K47+L47&lt;&gt;0),(J47+K47+L47)/3,"")</f>
      </c>
      <c r="N47" s="80"/>
    </row>
    <row r="48" spans="1:12" s="40" customFormat="1" ht="18.75" customHeight="1">
      <c r="A48" s="50"/>
      <c r="B48" s="33"/>
      <c r="C48" s="51"/>
      <c r="D48" s="51"/>
      <c r="E48" s="51"/>
      <c r="F48" s="51"/>
      <c r="G48" s="51"/>
      <c r="H48" s="51"/>
      <c r="I48" s="51"/>
      <c r="J48" s="51"/>
      <c r="K48" s="51"/>
      <c r="L48" s="50"/>
    </row>
    <row r="49" spans="1:12" s="40" customFormat="1" ht="18.75" customHeight="1">
      <c r="A49" s="50"/>
      <c r="B49" s="33"/>
      <c r="C49" s="51"/>
      <c r="D49" s="51"/>
      <c r="E49" s="51"/>
      <c r="F49" s="51"/>
      <c r="G49" s="51"/>
      <c r="H49" s="51"/>
      <c r="I49" s="51"/>
      <c r="J49" s="51"/>
      <c r="K49" s="51"/>
      <c r="L49" s="50"/>
    </row>
    <row r="50" spans="1:14" ht="18.75" customHeight="1">
      <c r="A50" s="50"/>
      <c r="B50" s="52"/>
      <c r="C50" s="53">
        <f aca="true" t="shared" si="3" ref="C50:M50">COUNTIF(C3:C45,"&gt;=5")</f>
        <v>40</v>
      </c>
      <c r="D50" s="53">
        <f t="shared" si="3"/>
        <v>41</v>
      </c>
      <c r="E50" s="53">
        <f t="shared" si="3"/>
        <v>29</v>
      </c>
      <c r="F50" s="53">
        <f t="shared" si="3"/>
        <v>37</v>
      </c>
      <c r="G50" s="53">
        <f t="shared" si="3"/>
        <v>35</v>
      </c>
      <c r="H50" s="53">
        <f t="shared" si="3"/>
        <v>29</v>
      </c>
      <c r="I50" s="53">
        <f t="shared" si="3"/>
        <v>37</v>
      </c>
      <c r="J50" s="53">
        <f t="shared" si="3"/>
        <v>1</v>
      </c>
      <c r="K50" s="53">
        <f t="shared" si="3"/>
        <v>4</v>
      </c>
      <c r="L50" s="53">
        <f t="shared" si="3"/>
        <v>4</v>
      </c>
      <c r="M50" s="53">
        <f t="shared" si="3"/>
        <v>4</v>
      </c>
      <c r="N50" s="53">
        <f>COUNTIF(N3:N44,"&gt;=30")</f>
        <v>40</v>
      </c>
    </row>
    <row r="51" spans="1:14" ht="18.75" customHeight="1">
      <c r="A51" s="50"/>
      <c r="B51" s="52"/>
      <c r="C51" s="54">
        <f aca="true" t="shared" si="4" ref="C51:H51">COUNT(C3:C45)</f>
        <v>43</v>
      </c>
      <c r="D51" s="54">
        <f t="shared" si="4"/>
        <v>43</v>
      </c>
      <c r="E51" s="54">
        <f t="shared" si="4"/>
        <v>43</v>
      </c>
      <c r="F51" s="54">
        <f t="shared" si="4"/>
        <v>39</v>
      </c>
      <c r="G51" s="54">
        <f t="shared" si="4"/>
        <v>39</v>
      </c>
      <c r="H51" s="54">
        <f t="shared" si="4"/>
        <v>39</v>
      </c>
      <c r="I51" s="54">
        <f aca="true" t="shared" si="5" ref="I51:N51">COUNT(I3:I45)</f>
        <v>39</v>
      </c>
      <c r="J51" s="54">
        <f t="shared" si="5"/>
        <v>4</v>
      </c>
      <c r="K51" s="54">
        <f t="shared" si="5"/>
        <v>4</v>
      </c>
      <c r="L51" s="54">
        <f t="shared" si="5"/>
        <v>4</v>
      </c>
      <c r="M51" s="54">
        <f t="shared" si="5"/>
        <v>4</v>
      </c>
      <c r="N51" s="54">
        <f t="shared" si="5"/>
        <v>43</v>
      </c>
    </row>
    <row r="52" spans="1:14" s="45" customFormat="1" ht="18.75" customHeight="1">
      <c r="A52" s="55"/>
      <c r="B52" s="56"/>
      <c r="C52" s="57">
        <f aca="true" t="shared" si="6" ref="C52:I52">C50/C51*100</f>
        <v>93.02325581395348</v>
      </c>
      <c r="D52" s="57">
        <f t="shared" si="6"/>
        <v>95.34883720930233</v>
      </c>
      <c r="E52" s="57">
        <f t="shared" si="6"/>
        <v>67.44186046511628</v>
      </c>
      <c r="F52" s="57">
        <f t="shared" si="6"/>
        <v>94.87179487179486</v>
      </c>
      <c r="G52" s="57">
        <f t="shared" si="6"/>
        <v>89.74358974358975</v>
      </c>
      <c r="H52" s="57">
        <f t="shared" si="6"/>
        <v>74.35897435897436</v>
      </c>
      <c r="I52" s="57">
        <f t="shared" si="6"/>
        <v>94.87179487179486</v>
      </c>
      <c r="J52" s="57">
        <f>J50/J51*100</f>
        <v>25</v>
      </c>
      <c r="K52" s="178">
        <f>K50/K51*100</f>
        <v>100</v>
      </c>
      <c r="L52" s="178">
        <f>L50/L51*100</f>
        <v>100</v>
      </c>
      <c r="M52" s="178">
        <f>M50/M51*100</f>
        <v>100</v>
      </c>
      <c r="N52" s="57">
        <f>N50/N51*100</f>
        <v>93.02325581395348</v>
      </c>
    </row>
  </sheetData>
  <sheetProtection/>
  <mergeCells count="2">
    <mergeCell ref="A1:B1"/>
    <mergeCell ref="C1:N1"/>
  </mergeCells>
  <printOptions/>
  <pageMargins left="0.25" right="0" top="0.25" bottom="0.25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</cp:lastModifiedBy>
  <cp:lastPrinted>2016-12-21T15:07:03Z</cp:lastPrinted>
  <dcterms:created xsi:type="dcterms:W3CDTF">2003-03-23T17:00:20Z</dcterms:created>
  <dcterms:modified xsi:type="dcterms:W3CDTF">2016-12-23T01:57:39Z</dcterms:modified>
  <cp:category/>
  <cp:version/>
  <cp:contentType/>
  <cp:contentStatus/>
</cp:coreProperties>
</file>